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SUMÁRIO ANO 2018" sheetId="33" r:id="rId1"/>
    <sheet name="RELATÓRIO ANO 2018" sheetId="5" r:id="rId2"/>
  </sheets>
  <definedNames>
    <definedName name="_xlnm.Print_Area" localSheetId="1">'RELATÓRIO ANO 2018'!$A$1:$H$66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33" l="1"/>
  <c r="A63" i="5" l="1"/>
  <c r="E214" i="33"/>
  <c r="E207" i="33" s="1"/>
  <c r="E261" i="33"/>
  <c r="E253" i="33"/>
  <c r="E244" i="33"/>
  <c r="E238" i="33"/>
  <c r="E230" i="33"/>
  <c r="E222" i="33"/>
  <c r="E199" i="33"/>
  <c r="E191" i="33"/>
  <c r="E186" i="33"/>
  <c r="E181" i="33"/>
  <c r="E175" i="33"/>
  <c r="E167" i="33"/>
  <c r="E161" i="33"/>
  <c r="E155" i="33"/>
  <c r="E147" i="33"/>
  <c r="E141" i="33"/>
  <c r="E135" i="33"/>
  <c r="E127" i="33"/>
  <c r="E121" i="33"/>
  <c r="E113" i="33"/>
  <c r="E105" i="33"/>
  <c r="E96" i="33"/>
  <c r="E88" i="33"/>
  <c r="E81" i="33"/>
  <c r="E64" i="33"/>
  <c r="E56" i="33"/>
  <c r="E49" i="33"/>
  <c r="E41" i="33"/>
  <c r="E33" i="33"/>
  <c r="E24" i="33"/>
  <c r="E16" i="33"/>
  <c r="D47" i="5" l="1"/>
  <c r="F47" i="5" s="1"/>
  <c r="E12" i="5"/>
  <c r="D12" i="5"/>
  <c r="A12" i="5"/>
  <c r="F214" i="33" l="1"/>
  <c r="G47" i="5"/>
  <c r="D55" i="5"/>
  <c r="F55" i="5" s="1"/>
  <c r="D54" i="5"/>
  <c r="F54" i="5" s="1"/>
  <c r="D51" i="5"/>
  <c r="D50" i="5"/>
  <c r="D49" i="5"/>
  <c r="D48" i="5"/>
  <c r="D46" i="5"/>
  <c r="D45" i="5"/>
  <c r="D44" i="5"/>
  <c r="D43" i="5"/>
  <c r="D42" i="5"/>
  <c r="D41" i="5"/>
  <c r="D40" i="5"/>
  <c r="D39" i="5"/>
  <c r="D38" i="5"/>
  <c r="D37" i="5"/>
  <c r="D36" i="5"/>
  <c r="D35" i="5"/>
  <c r="F35" i="5" s="1"/>
  <c r="F135" i="33" s="1"/>
  <c r="D34" i="5"/>
  <c r="D33" i="5"/>
  <c r="F33" i="5" s="1"/>
  <c r="D32" i="5"/>
  <c r="D31" i="5"/>
  <c r="D28" i="5"/>
  <c r="D27" i="5"/>
  <c r="D26" i="5"/>
  <c r="D25" i="5"/>
  <c r="D22" i="5"/>
  <c r="F22" i="5" s="1"/>
  <c r="D20" i="5"/>
  <c r="D18" i="5"/>
  <c r="D21" i="5"/>
  <c r="F21" i="5" s="1"/>
  <c r="D24" i="5" l="1"/>
  <c r="F49" i="33"/>
  <c r="G21" i="5"/>
  <c r="F56" i="33"/>
  <c r="G22" i="5"/>
  <c r="D19" i="5"/>
  <c r="D17" i="5"/>
  <c r="G35" i="5" l="1"/>
  <c r="G56" i="5"/>
  <c r="G57" i="5"/>
  <c r="G58" i="5"/>
  <c r="G59" i="5"/>
  <c r="G60" i="5"/>
  <c r="F51" i="5"/>
  <c r="F50" i="5"/>
  <c r="F49" i="5"/>
  <c r="F48" i="5"/>
  <c r="F46" i="5"/>
  <c r="F45" i="5"/>
  <c r="F44" i="5"/>
  <c r="F43" i="5"/>
  <c r="F42" i="5"/>
  <c r="F41" i="5"/>
  <c r="F40" i="5"/>
  <c r="F39" i="5"/>
  <c r="F38" i="5"/>
  <c r="F37" i="5"/>
  <c r="F36" i="5"/>
  <c r="F34" i="5"/>
  <c r="F32" i="5"/>
  <c r="F31" i="5"/>
  <c r="F28" i="5"/>
  <c r="F27" i="5"/>
  <c r="F26" i="5"/>
  <c r="F25" i="5"/>
  <c r="F24" i="5"/>
  <c r="G55" i="5" l="1"/>
  <c r="F261" i="33"/>
  <c r="G54" i="5"/>
  <c r="F253" i="33"/>
  <c r="G51" i="5"/>
  <c r="F244" i="33"/>
  <c r="G50" i="5"/>
  <c r="F238" i="33"/>
  <c r="G49" i="5"/>
  <c r="F230" i="33"/>
  <c r="G48" i="5"/>
  <c r="F222" i="33"/>
  <c r="G46" i="5"/>
  <c r="F207" i="33"/>
  <c r="G45" i="5"/>
  <c r="F199" i="33"/>
  <c r="G44" i="5"/>
  <c r="F191" i="33"/>
  <c r="G43" i="5"/>
  <c r="F186" i="33"/>
  <c r="G42" i="5"/>
  <c r="F181" i="33"/>
  <c r="G41" i="5"/>
  <c r="F175" i="33"/>
  <c r="G40" i="5"/>
  <c r="F167" i="33"/>
  <c r="G39" i="5"/>
  <c r="F161" i="33"/>
  <c r="G38" i="5"/>
  <c r="F155" i="33"/>
  <c r="G37" i="5"/>
  <c r="F147" i="33"/>
  <c r="G36" i="5"/>
  <c r="F141" i="33"/>
  <c r="G34" i="5"/>
  <c r="F127" i="33"/>
  <c r="G33" i="5"/>
  <c r="F121" i="33"/>
  <c r="G32" i="5"/>
  <c r="F113" i="33"/>
  <c r="G31" i="5"/>
  <c r="F105" i="33"/>
  <c r="G28" i="5"/>
  <c r="F96" i="33"/>
  <c r="G27" i="5"/>
  <c r="F88" i="33"/>
  <c r="G26" i="5"/>
  <c r="F81" i="33"/>
  <c r="G25" i="5"/>
  <c r="F73" i="33"/>
  <c r="G24" i="5"/>
  <c r="F64" i="33"/>
  <c r="F20" i="5"/>
  <c r="F19" i="5"/>
  <c r="F17" i="5"/>
  <c r="F16" i="33" s="1"/>
  <c r="G19" i="5" l="1"/>
  <c r="F33" i="33"/>
  <c r="G20" i="5"/>
  <c r="F41" i="33"/>
  <c r="G17" i="5"/>
  <c r="D61" i="5" l="1"/>
  <c r="F18" i="5"/>
  <c r="F24" i="33" s="1"/>
  <c r="F268" i="33" s="1"/>
  <c r="G18" i="5" l="1"/>
  <c r="F61" i="5"/>
</calcChain>
</file>

<file path=xl/comments1.xml><?xml version="1.0" encoding="utf-8"?>
<comments xmlns="http://schemas.openxmlformats.org/spreadsheetml/2006/main">
  <authors>
    <author>Lucas Maia dos Santos</author>
  </authors>
  <commentList>
    <comment ref="E16" authorId="0">
      <text>
        <r>
          <rPr>
            <b/>
            <sz val="9"/>
            <color indexed="81"/>
            <rFont val="Tahoma"/>
            <family val="2"/>
          </rPr>
          <t>Lucas Maia dos Santos:</t>
        </r>
        <r>
          <rPr>
            <sz val="9"/>
            <color indexed="81"/>
            <rFont val="Tahoma"/>
            <family val="2"/>
          </rPr>
          <t xml:space="preserve">
fazer teste de fórmulas.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Lucas Maia dos Santos:</t>
        </r>
        <r>
          <rPr>
            <sz val="9"/>
            <color indexed="81"/>
            <rFont val="Tahoma"/>
            <family val="2"/>
          </rPr>
          <t xml:space="preserve">
preencher as linhas cinzas</t>
        </r>
      </text>
    </comment>
    <comment ref="A135" authorId="0">
      <text>
        <r>
          <rPr>
            <b/>
            <sz val="9"/>
            <color indexed="81"/>
            <rFont val="Tahoma"/>
            <family val="2"/>
          </rPr>
          <t>Lucas Maia dos Santos:</t>
        </r>
        <r>
          <rPr>
            <sz val="9"/>
            <color indexed="81"/>
            <rFont val="Tahoma"/>
            <family val="2"/>
          </rPr>
          <t xml:space="preserve">
Corrigir este item 3.5 - pontuação</t>
        </r>
      </text>
    </comment>
    <comment ref="B254" authorId="0">
      <text>
        <r>
          <rPr>
            <b/>
            <sz val="9"/>
            <color indexed="81"/>
            <rFont val="Tahoma"/>
            <family val="2"/>
          </rPr>
          <t>Lucas Maia dos Santos:</t>
        </r>
        <r>
          <rPr>
            <sz val="9"/>
            <color indexed="81"/>
            <rFont val="Tahoma"/>
            <family val="2"/>
          </rPr>
          <t xml:space="preserve">
cada publicação é 10 pontos</t>
        </r>
      </text>
    </comment>
  </commentList>
</comments>
</file>

<file path=xl/comments2.xml><?xml version="1.0" encoding="utf-8"?>
<comments xmlns="http://schemas.openxmlformats.org/spreadsheetml/2006/main">
  <authors>
    <author>Lucas Maia dos Santos</author>
  </authors>
  <commentList>
    <comment ref="A31" authorId="0">
      <text>
        <r>
          <rPr>
            <b/>
            <sz val="9"/>
            <color indexed="81"/>
            <rFont val="Tahoma"/>
            <family val="2"/>
          </rPr>
          <t>Lucas Maia dos Santos:</t>
        </r>
        <r>
          <rPr>
            <sz val="9"/>
            <color indexed="81"/>
            <rFont val="Tahoma"/>
            <family val="2"/>
          </rPr>
          <t xml:space="preserve">
passar todas essas informações para o sumários.</t>
        </r>
      </text>
    </comment>
    <comment ref="A46" authorId="0">
      <text>
        <r>
          <rPr>
            <b/>
            <sz val="9"/>
            <color indexed="81"/>
            <rFont val="Tahoma"/>
            <family val="2"/>
          </rPr>
          <t>Lucas Maia dos Santos:</t>
        </r>
        <r>
          <rPr>
            <sz val="9"/>
            <color indexed="81"/>
            <rFont val="Tahoma"/>
            <family val="2"/>
          </rPr>
          <t xml:space="preserve">
Separar em participação e organização - 3.16</t>
        </r>
      </text>
    </comment>
    <comment ref="A50" authorId="0">
      <text>
        <r>
          <rPr>
            <b/>
            <sz val="9"/>
            <color indexed="81"/>
            <rFont val="Tahoma"/>
            <family val="2"/>
          </rPr>
          <t>Lucas Maia dos Santos:</t>
        </r>
        <r>
          <rPr>
            <sz val="9"/>
            <color indexed="81"/>
            <rFont val="Tahoma"/>
            <family val="2"/>
          </rPr>
          <t xml:space="preserve">
Conferir 3.19</t>
        </r>
      </text>
    </comment>
  </commentList>
</comments>
</file>

<file path=xl/sharedStrings.xml><?xml version="1.0" encoding="utf-8"?>
<sst xmlns="http://schemas.openxmlformats.org/spreadsheetml/2006/main" count="458" uniqueCount="148">
  <si>
    <t>MINISTÉRIO DA EDUCAÇÃO</t>
  </si>
  <si>
    <t>SECRETARIA DE EDUCAÇÃO PROFISSIONAL E TECNOLÓGICA</t>
  </si>
  <si>
    <t>INSTITUTO FEDERAL DE MINAS GERAIS</t>
  </si>
  <si>
    <t>CAMPUS SABARÁ</t>
  </si>
  <si>
    <t>Carga Horária Pretendida</t>
  </si>
  <si>
    <t>Atividade Complementar</t>
  </si>
  <si>
    <t>Data ou período de realização da atividade</t>
  </si>
  <si>
    <t>Aluno</t>
  </si>
  <si>
    <t>Matrícula</t>
  </si>
  <si>
    <t>TOTAL DE HORAS</t>
  </si>
  <si>
    <t>Carga horária realizada</t>
  </si>
  <si>
    <t>Atividades de Ensino</t>
  </si>
  <si>
    <r>
      <rPr>
        <b/>
        <sz val="11"/>
        <color theme="1"/>
        <rFont val="Calibri"/>
        <family val="2"/>
        <scheme val="minor"/>
      </rPr>
      <t xml:space="preserve">1.1 - Participação em cursos, minicursos e oficinas virtuais, relacionados às disciplinas do curso ou da área de interesse do aluno.
</t>
    </r>
    <r>
      <rPr>
        <sz val="11"/>
        <color theme="1"/>
        <rFont val="Calibri"/>
        <family val="2"/>
        <scheme val="minor"/>
      </rPr>
      <t xml:space="preserve">
Cada 2 horas de participação na atividade corresponde a 1 hora de atividade complementar.
</t>
    </r>
  </si>
  <si>
    <r>
      <rPr>
        <b/>
        <sz val="11"/>
        <color theme="1"/>
        <rFont val="Calibri"/>
        <family val="2"/>
        <scheme val="minor"/>
      </rPr>
      <t>1.2 - Participação em cursos, minicursos e oficinas presenciais relacionadas às disciplinas do curso ou da área de interesse do aluno.</t>
    </r>
    <r>
      <rPr>
        <sz val="11"/>
        <color theme="1"/>
        <rFont val="Calibri"/>
        <family val="2"/>
        <scheme val="minor"/>
      </rPr>
      <t xml:space="preserve">
Cada 1 hora de participação na atividade corresponde a 1 hora de atividade complementar.
</t>
    </r>
  </si>
  <si>
    <r>
      <rPr>
        <b/>
        <sz val="11"/>
        <color theme="1"/>
        <rFont val="Calibri"/>
        <family val="2"/>
        <scheme val="minor"/>
      </rPr>
      <t>1.3 - Disciplinas cursadas fora da grade curricular, no IFMG ou em outras instituições de ensino, e que não são contempladas no currículo.</t>
    </r>
    <r>
      <rPr>
        <sz val="11"/>
        <color theme="1"/>
        <rFont val="Calibri"/>
        <family val="2"/>
        <scheme val="minor"/>
      </rPr>
      <t xml:space="preserve">
Cada 5 horas de disciplina cursada com aprovação corresponde a 1 hora de atividade complementar.
</t>
    </r>
  </si>
  <si>
    <r>
      <rPr>
        <b/>
        <sz val="11"/>
        <color theme="1"/>
        <rFont val="Calibri"/>
        <family val="2"/>
        <scheme val="minor"/>
      </rPr>
      <t>1.4 - Monitoria ou tutoria</t>
    </r>
    <r>
      <rPr>
        <sz val="11"/>
        <color theme="1"/>
        <rFont val="Calibri"/>
        <family val="2"/>
        <scheme val="minor"/>
      </rPr>
      <t xml:space="preserve">
Cada mês de atividade corresponde a 3 horas de atividades complementares.
</t>
    </r>
  </si>
  <si>
    <t>2 - Atividades de Pesquisa</t>
  </si>
  <si>
    <r>
      <rPr>
        <b/>
        <sz val="11"/>
        <color theme="1"/>
        <rFont val="Calibri"/>
        <family val="2"/>
        <scheme val="minor"/>
      </rPr>
      <t>2.1 – Participação em projeto de pesquisa registrado conforme norma do edital.</t>
    </r>
    <r>
      <rPr>
        <sz val="11"/>
        <color theme="1"/>
        <rFont val="Calibri"/>
        <family val="2"/>
        <scheme val="minor"/>
      </rPr>
      <t xml:space="preserve">
Cada mês de participação em projeto de pesquisa corresponde a 2 horas de atividades complementares.</t>
    </r>
  </si>
  <si>
    <r>
      <rPr>
        <b/>
        <sz val="11"/>
        <color theme="1"/>
        <rFont val="Calibri"/>
        <family val="2"/>
        <scheme val="minor"/>
      </rPr>
      <t>2.3 – Publicação livros, capítulos de livros ou artigos com registro ISSN ou ISBN.</t>
    </r>
    <r>
      <rPr>
        <sz val="11"/>
        <color theme="1"/>
        <rFont val="Calibri"/>
        <family val="2"/>
        <scheme val="minor"/>
      </rPr>
      <t xml:space="preserve">
Cada publicação corresponde a 24 horas de atividades complementares.
</t>
    </r>
  </si>
  <si>
    <r>
      <rPr>
        <b/>
        <sz val="11"/>
        <color theme="1"/>
        <rFont val="Calibri"/>
        <family val="2"/>
        <scheme val="minor"/>
      </rPr>
      <t xml:space="preserve">2.4 - Publicação de resumos em periódicos ou congressos científicos.
</t>
    </r>
    <r>
      <rPr>
        <sz val="11"/>
        <color theme="1"/>
        <rFont val="Calibri"/>
        <family val="2"/>
        <scheme val="minor"/>
      </rPr>
      <t xml:space="preserve">
Cada publicação corresponde a 6 horas de atividades complementares.
</t>
    </r>
  </si>
  <si>
    <r>
      <rPr>
        <b/>
        <sz val="11"/>
        <color theme="1"/>
        <rFont val="Calibri"/>
        <family val="2"/>
        <scheme val="minor"/>
      </rPr>
      <t xml:space="preserve">2.5 - Apresentação de trabalhos de pesquisa em eventos científicos </t>
    </r>
    <r>
      <rPr>
        <sz val="11"/>
        <color theme="1"/>
        <rFont val="Calibri"/>
        <family val="2"/>
        <scheme val="minor"/>
      </rPr>
      <t xml:space="preserve">
Cada apresentação corresponde a 8 horas de atividades complementares.
</t>
    </r>
  </si>
  <si>
    <t>ATIVIDADES DE EXTENSÃO</t>
  </si>
  <si>
    <t>4 - OUTROS</t>
  </si>
  <si>
    <t>1.1</t>
  </si>
  <si>
    <t>a</t>
  </si>
  <si>
    <t>b</t>
  </si>
  <si>
    <t>c</t>
  </si>
  <si>
    <r>
      <rPr>
        <b/>
        <sz val="11"/>
        <color theme="1"/>
        <rFont val="Calibri"/>
        <family val="2"/>
        <scheme val="minor"/>
      </rPr>
      <t xml:space="preserve">Participação em cursos, minicursos e oficinas virtuais, relacionados às disciplinas do curso ou da área de interesse do aluno.
</t>
    </r>
    <r>
      <rPr>
        <sz val="11"/>
        <color theme="1"/>
        <rFont val="Calibri"/>
        <family val="2"/>
        <scheme val="minor"/>
      </rPr>
      <t xml:space="preserve">
Cada 2 horas de participação na atividade corresponde a 1 hora de atividade complementar.
</t>
    </r>
  </si>
  <si>
    <t>Atividades de Pesquisa</t>
  </si>
  <si>
    <r>
      <rPr>
        <b/>
        <sz val="11"/>
        <color theme="1"/>
        <rFont val="Calibri"/>
        <family val="2"/>
        <scheme val="minor"/>
      </rPr>
      <t>2.2 – Participação em grupo de pesquisa registrado no diretório de pesquisa do CNPq.</t>
    </r>
    <r>
      <rPr>
        <sz val="11"/>
        <color theme="1"/>
        <rFont val="Calibri"/>
        <family val="2"/>
        <scheme val="minor"/>
      </rPr>
      <t xml:space="preserve">
Cada mês de participação em grupo de pesquisa corresponde a 1 hora de atividade complementar.
</t>
    </r>
  </si>
  <si>
    <r>
      <rPr>
        <b/>
        <sz val="11"/>
        <color theme="1"/>
        <rFont val="Calibri"/>
        <family val="2"/>
        <scheme val="minor"/>
      </rPr>
      <t xml:space="preserve">3.1 - Participação em eventos de extensão como seminários, conferências, feiras, palestras, fóruns, workshops e atividades institucionais (desde que afins com seu curso ou indicadas pela coordenação).
</t>
    </r>
    <r>
      <rPr>
        <sz val="11"/>
        <color theme="1"/>
        <rFont val="Calibri"/>
        <family val="2"/>
        <scheme val="minor"/>
      </rPr>
      <t xml:space="preserve">
Cada evento de até 5 horas corresponde a 2 horas de atividade complementares.</t>
    </r>
  </si>
  <si>
    <r>
      <rPr>
        <b/>
        <sz val="11"/>
        <color theme="1"/>
        <rFont val="Calibri"/>
        <family val="2"/>
        <scheme val="minor"/>
      </rPr>
      <t xml:space="preserve">3.2 - Participação eventos de extensão como seminários, conferências, feiras, palestras, fóruns, workshops e atividades institucionais (desde que afins com seu curso ou indicadas pela coordenação).
</t>
    </r>
    <r>
      <rPr>
        <sz val="11"/>
        <color theme="1"/>
        <rFont val="Calibri"/>
        <family val="2"/>
        <scheme val="minor"/>
      </rPr>
      <t xml:space="preserve">
Cada evento com mais de 5 horas corresponde a 3 horas de atividade complementares.
</t>
    </r>
  </si>
  <si>
    <r>
      <rPr>
        <b/>
        <sz val="11"/>
        <color theme="1"/>
        <rFont val="Calibri"/>
        <family val="2"/>
        <scheme val="minor"/>
      </rPr>
      <t>3.3 - Participação em cursos de idiomas</t>
    </r>
    <r>
      <rPr>
        <sz val="11"/>
        <color theme="1"/>
        <rFont val="Calibri"/>
        <family val="2"/>
        <scheme val="minor"/>
      </rPr>
      <t xml:space="preserve">
A participação em um curso de idiomas com mais de 50 horas de duração corresponde a creditação máxima. Não será concedida creditação para carga horária inferior a 50 horas de duração.
</t>
    </r>
  </si>
  <si>
    <r>
      <rPr>
        <b/>
        <sz val="11"/>
        <color theme="1"/>
        <rFont val="Calibri"/>
        <family val="2"/>
        <scheme val="minor"/>
      </rPr>
      <t>3.4 - Participação em cursos de teatro, dança, esportes e outras atividades artístico-culturais</t>
    </r>
    <r>
      <rPr>
        <sz val="11"/>
        <color theme="1"/>
        <rFont val="Calibri"/>
        <family val="2"/>
        <scheme val="minor"/>
      </rPr>
      <t xml:space="preserve">
Cada 4 horas de participação corresponde a 1 hora de atividade complementar.
</t>
    </r>
  </si>
  <si>
    <r>
      <rPr>
        <b/>
        <sz val="11"/>
        <color theme="1"/>
        <rFont val="Calibri"/>
        <family val="2"/>
        <scheme val="minor"/>
      </rPr>
      <t>3.7 - Participação no projeto Rondon como rondonista municipal</t>
    </r>
    <r>
      <rPr>
        <sz val="11"/>
        <color theme="1"/>
        <rFont val="Calibri"/>
        <family val="2"/>
        <scheme val="minor"/>
      </rPr>
      <t xml:space="preserve">
Cada participação como rondonista municipal corresponde a 10 horas de atividades complementares.</t>
    </r>
  </si>
  <si>
    <r>
      <rPr>
        <b/>
        <sz val="11"/>
        <color theme="1"/>
        <rFont val="Calibri"/>
        <family val="2"/>
        <scheme val="minor"/>
      </rPr>
      <t>3.9 – Participação no projeto Rondon como rondonista nacional</t>
    </r>
    <r>
      <rPr>
        <sz val="11"/>
        <color theme="1"/>
        <rFont val="Calibri"/>
        <family val="2"/>
        <scheme val="minor"/>
      </rPr>
      <t xml:space="preserve">
Cada participação como rondonista nacional corresponde a 30 horas de atividades complementares.</t>
    </r>
  </si>
  <si>
    <r>
      <rPr>
        <b/>
        <sz val="11"/>
        <color theme="1"/>
        <rFont val="Calibri"/>
        <family val="2"/>
        <scheme val="minor"/>
      </rPr>
      <t xml:space="preserve">3.10 - Ações voluntárias de Responsabilidade Social, desenvolvidas junto à comunidade, organizações privadas, públicas ou não governamentais.
</t>
    </r>
    <r>
      <rPr>
        <sz val="11"/>
        <color theme="1"/>
        <rFont val="Calibri"/>
        <family val="2"/>
        <scheme val="minor"/>
      </rPr>
      <t xml:space="preserve">
Cada cinco horas de ação voluntária de responsabilidade social corresponde a 1 hora de atividade complementar.
</t>
    </r>
  </si>
  <si>
    <r>
      <rPr>
        <b/>
        <sz val="11"/>
        <color theme="1"/>
        <rFont val="Calibri"/>
        <family val="2"/>
        <scheme val="minor"/>
      </rPr>
      <t xml:space="preserve">3.11 - Doação de sangue
</t>
    </r>
    <r>
      <rPr>
        <sz val="11"/>
        <color theme="1"/>
        <rFont val="Calibri"/>
        <family val="2"/>
        <scheme val="minor"/>
      </rPr>
      <t xml:space="preserve">
Cada doação de sangue corresponde a 7h de atividades complementares.
</t>
    </r>
  </si>
  <si>
    <r>
      <t xml:space="preserve">3.12 - Inscrição no banco de doadores de medula óssea
</t>
    </r>
    <r>
      <rPr>
        <sz val="11"/>
        <color theme="1"/>
        <rFont val="Calibri"/>
        <family val="2"/>
        <scheme val="minor"/>
      </rPr>
      <t>A inscrição corresponde a 2 horas de atividades complementares</t>
    </r>
  </si>
  <si>
    <r>
      <rPr>
        <b/>
        <sz val="11"/>
        <color theme="1"/>
        <rFont val="Calibri"/>
        <family val="2"/>
        <scheme val="minor"/>
      </rPr>
      <t>3.13 - Doação de medula óssea</t>
    </r>
    <r>
      <rPr>
        <sz val="11"/>
        <color theme="1"/>
        <rFont val="Calibri"/>
        <family val="2"/>
        <scheme val="minor"/>
      </rPr>
      <t xml:space="preserve">
Cada doação de medula óssea corresponde a 30h de atividades complementares</t>
    </r>
  </si>
  <si>
    <r>
      <rPr>
        <b/>
        <sz val="11"/>
        <color theme="1"/>
        <rFont val="Calibri"/>
        <family val="2"/>
        <scheme val="minor"/>
      </rPr>
      <t>3.14 - Estágio ou emprego na área do curso</t>
    </r>
    <r>
      <rPr>
        <sz val="11"/>
        <color theme="1"/>
        <rFont val="Calibri"/>
        <family val="2"/>
        <scheme val="minor"/>
      </rPr>
      <t xml:space="preserve">
As empresas devem ser regulamentadas e deve haver comprovação formal da atividade (cópia do contrato ou registro na CTPS).
Cada mês de estágio ou emprego na área do curso corresponde a 4 horas de atividades complementares.</t>
    </r>
  </si>
  <si>
    <r>
      <rPr>
        <b/>
        <sz val="11"/>
        <color theme="1"/>
        <rFont val="Calibri"/>
        <family val="2"/>
        <scheme val="minor"/>
      </rPr>
      <t>3.15 - Estágio ou emprego fora da área do curso</t>
    </r>
    <r>
      <rPr>
        <sz val="11"/>
        <color theme="1"/>
        <rFont val="Calibri"/>
        <family val="2"/>
        <scheme val="minor"/>
      </rPr>
      <t xml:space="preserve">
As empresas devem ser regulamentadas e deve haver comprovação formal da atividade (cópia do contrato ou registro na CTPS).
Cada mês de estágio ou emprego fora da área do curso corresponde a 2 horas de atividades complementares.</t>
    </r>
  </si>
  <si>
    <t>1.2</t>
  </si>
  <si>
    <r>
      <rPr>
        <b/>
        <sz val="11"/>
        <color theme="1"/>
        <rFont val="Calibri"/>
        <family val="2"/>
        <scheme val="minor"/>
      </rPr>
      <t>Participação em cursos, minicursos e oficinas presenciais relacionadas às disciplinas do curso ou da área de interesse do aluno.</t>
    </r>
    <r>
      <rPr>
        <sz val="11"/>
        <color theme="1"/>
        <rFont val="Calibri"/>
        <family val="2"/>
        <scheme val="minor"/>
      </rPr>
      <t xml:space="preserve">
Cada 1 hora de participação na atividade corresponde a 1 hora de atividade complementar.
</t>
    </r>
  </si>
  <si>
    <t>1.3</t>
  </si>
  <si>
    <r>
      <rPr>
        <b/>
        <sz val="11"/>
        <color theme="1"/>
        <rFont val="Calibri"/>
        <family val="2"/>
        <scheme val="minor"/>
      </rPr>
      <t>Disciplinas cursadas fora da grade curricular, no IFMG ou em outras instituições de ensino, e que não são contempladas no currículo.</t>
    </r>
    <r>
      <rPr>
        <sz val="11"/>
        <color theme="1"/>
        <rFont val="Calibri"/>
        <family val="2"/>
        <scheme val="minor"/>
      </rPr>
      <t xml:space="preserve">
Cada 5 horas de disciplina cursada com aprovação corresponde a 1 hora de atividade complementar.
</t>
    </r>
  </si>
  <si>
    <t>1.4</t>
  </si>
  <si>
    <r>
      <rPr>
        <b/>
        <sz val="11"/>
        <color theme="1"/>
        <rFont val="Calibri"/>
        <family val="2"/>
        <scheme val="minor"/>
      </rPr>
      <t>Monitoria ou tutoria</t>
    </r>
    <r>
      <rPr>
        <sz val="11"/>
        <color theme="1"/>
        <rFont val="Calibri"/>
        <family val="2"/>
        <scheme val="minor"/>
      </rPr>
      <t xml:space="preserve">
Cada mês de atividade corresponde a 3 horas de atividades complementares.
</t>
    </r>
  </si>
  <si>
    <t>d</t>
  </si>
  <si>
    <t>2.1</t>
  </si>
  <si>
    <r>
      <rPr>
        <b/>
        <sz val="11"/>
        <color theme="1"/>
        <rFont val="Calibri"/>
        <family val="2"/>
        <scheme val="minor"/>
      </rPr>
      <t>Participação em projeto de pesquisa registrado conforme norma do edital.</t>
    </r>
    <r>
      <rPr>
        <sz val="11"/>
        <color theme="1"/>
        <rFont val="Calibri"/>
        <family val="2"/>
        <scheme val="minor"/>
      </rPr>
      <t xml:space="preserve">
Cada mês de participação em projeto de pesquisa corresponde a 2 horas de atividades complementares.</t>
    </r>
  </si>
  <si>
    <t>2.2</t>
  </si>
  <si>
    <t>2.3</t>
  </si>
  <si>
    <r>
      <rPr>
        <b/>
        <sz val="11"/>
        <color theme="1"/>
        <rFont val="Calibri"/>
        <family val="2"/>
        <scheme val="minor"/>
      </rPr>
      <t>Publicação livros, capítulos de livros ou artigos com registro ISSN ou ISBN.</t>
    </r>
    <r>
      <rPr>
        <sz val="11"/>
        <color theme="1"/>
        <rFont val="Calibri"/>
        <family val="2"/>
        <scheme val="minor"/>
      </rPr>
      <t xml:space="preserve">
Cada publicação corresponde a 24 horas de atividades complementares.
</t>
    </r>
  </si>
  <si>
    <t>2.4</t>
  </si>
  <si>
    <r>
      <rPr>
        <b/>
        <sz val="11"/>
        <color theme="1"/>
        <rFont val="Calibri"/>
        <family val="2"/>
        <scheme val="minor"/>
      </rPr>
      <t xml:space="preserve">Publicação de resumos em periódicos ou congressos científicos.
</t>
    </r>
    <r>
      <rPr>
        <sz val="11"/>
        <color theme="1"/>
        <rFont val="Calibri"/>
        <family val="2"/>
        <scheme val="minor"/>
      </rPr>
      <t xml:space="preserve">
Cada publicação corresponde a 6 horas de atividades complementares.
</t>
    </r>
  </si>
  <si>
    <t>2.5</t>
  </si>
  <si>
    <r>
      <rPr>
        <b/>
        <sz val="11"/>
        <color theme="1"/>
        <rFont val="Calibri"/>
        <family val="2"/>
        <scheme val="minor"/>
      </rPr>
      <t xml:space="preserve">Apresentação de trabalhos de pesquisa em eventos científicos </t>
    </r>
    <r>
      <rPr>
        <sz val="11"/>
        <color theme="1"/>
        <rFont val="Calibri"/>
        <family val="2"/>
        <scheme val="minor"/>
      </rPr>
      <t xml:space="preserve">
Cada apresentação corresponde a 8 horas de atividades complementares.
</t>
    </r>
  </si>
  <si>
    <t>3.1</t>
  </si>
  <si>
    <r>
      <rPr>
        <b/>
        <sz val="11"/>
        <color theme="1"/>
        <rFont val="Calibri"/>
        <family val="2"/>
        <scheme val="minor"/>
      </rPr>
      <t>Participação em eventos de extensão como seminários, conferências, feiras, palestras, fóruns, workshops e atividades institucionais (desde que afins com seu curso ou indicadas pela coordenação).</t>
    </r>
    <r>
      <rPr>
        <sz val="11"/>
        <color theme="1"/>
        <rFont val="Calibri"/>
        <family val="2"/>
        <scheme val="minor"/>
      </rPr>
      <t xml:space="preserve">
Cada evento de até 5 horas corresponde a 2 horas de atividade complementares.
</t>
    </r>
  </si>
  <si>
    <t>3.2</t>
  </si>
  <si>
    <t>3.3</t>
  </si>
  <si>
    <r>
      <rPr>
        <b/>
        <sz val="11"/>
        <color theme="1"/>
        <rFont val="Calibri"/>
        <family val="2"/>
        <scheme val="minor"/>
      </rPr>
      <t>Participação eventos de extensão como seminários, conferências, feiras, palestras, fóruns, workshops e atividades institucionais (desde que afins com seu curso ou indicadas pela coordenação).</t>
    </r>
    <r>
      <rPr>
        <sz val="11"/>
        <color theme="1"/>
        <rFont val="Calibri"/>
        <family val="2"/>
        <scheme val="minor"/>
      </rPr>
      <t xml:space="preserve">
Cada evento com mais de 5 horas corresponde a 3 horas de atividade complementares.</t>
    </r>
  </si>
  <si>
    <t>3.4</t>
  </si>
  <si>
    <r>
      <rPr>
        <b/>
        <sz val="11"/>
        <color theme="1"/>
        <rFont val="Calibri"/>
        <family val="2"/>
        <scheme val="minor"/>
      </rPr>
      <t>Participação em cursos de teatro, dança, esportes e outras atividades artístico-culturais</t>
    </r>
    <r>
      <rPr>
        <sz val="11"/>
        <color theme="1"/>
        <rFont val="Calibri"/>
        <family val="2"/>
        <scheme val="minor"/>
      </rPr>
      <t xml:space="preserve">
Cada 4 horas de participação corresponde a 1 hora de atividade complementar.
</t>
    </r>
  </si>
  <si>
    <t>3.5</t>
  </si>
  <si>
    <t>3.6</t>
  </si>
  <si>
    <t>3.7</t>
  </si>
  <si>
    <r>
      <rPr>
        <b/>
        <sz val="11"/>
        <color theme="1"/>
        <rFont val="Calibri"/>
        <family val="2"/>
        <scheme val="minor"/>
      </rPr>
      <t>Participação no projeto Rondon como rondonista municipal</t>
    </r>
    <r>
      <rPr>
        <sz val="11"/>
        <color theme="1"/>
        <rFont val="Calibri"/>
        <family val="2"/>
        <scheme val="minor"/>
      </rPr>
      <t xml:space="preserve">
A participação como rondonista municipal corresponde a 10 horas de atividades complementares.</t>
    </r>
  </si>
  <si>
    <t>3.8</t>
  </si>
  <si>
    <r>
      <rPr>
        <b/>
        <sz val="11"/>
        <color theme="1"/>
        <rFont val="Calibri"/>
        <family val="2"/>
        <scheme val="minor"/>
      </rPr>
      <t>Participação no projeto Rondon como rondonista estadual</t>
    </r>
    <r>
      <rPr>
        <sz val="11"/>
        <color theme="1"/>
        <rFont val="Calibri"/>
        <family val="2"/>
        <scheme val="minor"/>
      </rPr>
      <t xml:space="preserve">
A participação como rondonista estadual ou regional corresponde a 20 horas de atividades complementares.</t>
    </r>
  </si>
  <si>
    <t>3.9</t>
  </si>
  <si>
    <r>
      <rPr>
        <b/>
        <sz val="11"/>
        <color theme="1"/>
        <rFont val="Calibri"/>
        <family val="2"/>
        <scheme val="minor"/>
      </rPr>
      <t>Participação no projeto Rondon como rondonista nacional</t>
    </r>
    <r>
      <rPr>
        <sz val="11"/>
        <color theme="1"/>
        <rFont val="Calibri"/>
        <family val="2"/>
        <scheme val="minor"/>
      </rPr>
      <t xml:space="preserve">
A participação como rondonista nacional corresponde a 30 horas de atividades complementares.</t>
    </r>
  </si>
  <si>
    <t>3.10</t>
  </si>
  <si>
    <t>3.11</t>
  </si>
  <si>
    <t>3.12</t>
  </si>
  <si>
    <t>3.13</t>
  </si>
  <si>
    <r>
      <rPr>
        <b/>
        <sz val="11"/>
        <color theme="1"/>
        <rFont val="Calibri"/>
        <family val="2"/>
        <scheme val="minor"/>
      </rPr>
      <t>Doação de medula óssea</t>
    </r>
    <r>
      <rPr>
        <sz val="11"/>
        <color theme="1"/>
        <rFont val="Calibri"/>
        <family val="2"/>
        <scheme val="minor"/>
      </rPr>
      <t xml:space="preserve">
Cada doação de medula óssea corresponde a 30h de atividades complementares</t>
    </r>
  </si>
  <si>
    <t>3.14</t>
  </si>
  <si>
    <r>
      <rPr>
        <b/>
        <sz val="11"/>
        <color theme="1"/>
        <rFont val="Calibri"/>
        <family val="2"/>
        <scheme val="minor"/>
      </rPr>
      <t>Estágio ou emprego na área do curso</t>
    </r>
    <r>
      <rPr>
        <sz val="11"/>
        <color theme="1"/>
        <rFont val="Calibri"/>
        <family val="2"/>
        <scheme val="minor"/>
      </rPr>
      <t xml:space="preserve">
As empresas devem ser regulamentadas e deve haver comprovação formal da atividade (cópia do contrato ou registro na CTPS).
Cada mês de estágio ou emprego na área do curso corresponde a 4 horas de atividades complementares.</t>
    </r>
  </si>
  <si>
    <t>3.15</t>
  </si>
  <si>
    <r>
      <rPr>
        <b/>
        <sz val="11"/>
        <color theme="1"/>
        <rFont val="Calibri"/>
        <family val="2"/>
        <scheme val="minor"/>
      </rPr>
      <t>Estágio ou emprego fora da área do curso</t>
    </r>
    <r>
      <rPr>
        <sz val="11"/>
        <color theme="1"/>
        <rFont val="Calibri"/>
        <family val="2"/>
        <scheme val="minor"/>
      </rPr>
      <t xml:space="preserve">
As empresas devem ser regulamentadas e deve haver comprovação formal da atividade (cópia do contrato ou registro na CTPS).
Cada mês de estágio ou emprego fora da área do curso corresponde a 2 horas de atividades complementares.</t>
    </r>
  </si>
  <si>
    <t>3.16</t>
  </si>
  <si>
    <t>3.17</t>
  </si>
  <si>
    <r>
      <rPr>
        <b/>
        <sz val="11"/>
        <color theme="1"/>
        <rFont val="Calibri"/>
        <family val="2"/>
        <scheme val="minor"/>
      </rPr>
      <t xml:space="preserve">Participação em liderança ou vice-liderança de turma, membro de colegiado de curso, centros acadêmicos (CAs) e diretórios acadêmicos (DAs).
</t>
    </r>
    <r>
      <rPr>
        <sz val="11"/>
        <color theme="1"/>
        <rFont val="Calibri"/>
        <family val="2"/>
        <scheme val="minor"/>
      </rPr>
      <t xml:space="preserve">
Cada mês de participação nestas atividades corresponde a 1 h de atividade complementar.
</t>
    </r>
  </si>
  <si>
    <t>3.18</t>
  </si>
  <si>
    <r>
      <rPr>
        <b/>
        <sz val="11"/>
        <color theme="1"/>
        <rFont val="Calibri"/>
        <family val="2"/>
        <scheme val="minor"/>
      </rPr>
      <t xml:space="preserve">Organização de eventos científicos, culturais e esportivos, entre outros. Ministração de palestras, conferências, minicursos, oficinas, workshops, entre outros.
</t>
    </r>
    <r>
      <rPr>
        <sz val="11"/>
        <color theme="1"/>
        <rFont val="Calibri"/>
        <family val="2"/>
        <scheme val="minor"/>
      </rPr>
      <t xml:space="preserve">
Cada atividade corresponde a 8 h de atividades complementares.
</t>
    </r>
  </si>
  <si>
    <t>3.19</t>
  </si>
  <si>
    <t>OUTROS</t>
  </si>
  <si>
    <t>4.1</t>
  </si>
  <si>
    <t>4.2</t>
  </si>
  <si>
    <t>3.20</t>
  </si>
  <si>
    <r>
      <rPr>
        <b/>
        <sz val="11"/>
        <color theme="1"/>
        <rFont val="Calibri"/>
        <family val="2"/>
        <scheme val="minor"/>
      </rPr>
      <t>Participação em sessões de cinema, óperas, teatro.</t>
    </r>
    <r>
      <rPr>
        <sz val="11"/>
        <color theme="1"/>
        <rFont val="Calibri"/>
        <family val="2"/>
        <scheme val="minor"/>
      </rPr>
      <t xml:space="preserve">
O estudante deverá entregar o ingresso original e uma resenha desta atividade. A comprovação de participação deverá ser apresentada à coordenação de curso para validação, no período máximo de 30 dias a partir da data da atividade.
Contempladas 01 h para cada evento.
Creditação máxima: 6 ao longo do curso, com intervalo mínimo de 1 mês entre as participações.
</t>
    </r>
  </si>
  <si>
    <r>
      <rPr>
        <b/>
        <sz val="11"/>
        <color theme="1"/>
        <rFont val="Calibri"/>
        <family val="2"/>
        <scheme val="minor"/>
      </rPr>
      <t>Participação em grupo de pesquisa registrado no diretório CNPq.</t>
    </r>
    <r>
      <rPr>
        <sz val="11"/>
        <color theme="1"/>
        <rFont val="Calibri"/>
        <family val="2"/>
        <scheme val="minor"/>
      </rPr>
      <t xml:space="preserve">
Cada mês de participação em grupo de pesquisa corresponde a 1 hora de atividade complementar.
</t>
    </r>
  </si>
  <si>
    <r>
      <rPr>
        <b/>
        <sz val="11"/>
        <color theme="1"/>
        <rFont val="Calibri"/>
        <family val="2"/>
        <scheme val="minor"/>
      </rPr>
      <t>1.6 - Participação em projeto de ensino</t>
    </r>
    <r>
      <rPr>
        <sz val="11"/>
        <color theme="1"/>
        <rFont val="Calibri"/>
        <family val="2"/>
        <scheme val="minor"/>
      </rPr>
      <t xml:space="preserve">
Cada mês de participação em projeto de ensino corresponde a 2 horas de atividades complementares.</t>
    </r>
  </si>
  <si>
    <t>1.5</t>
  </si>
  <si>
    <t>1.6</t>
  </si>
  <si>
    <t>Carga horária  contemplada em Ano XX</t>
  </si>
  <si>
    <t>Curso</t>
  </si>
  <si>
    <t>Carga Horária máxima inicial</t>
  </si>
  <si>
    <t>Relatório de cumprimento de Atividades Complementares</t>
  </si>
  <si>
    <r>
      <rPr>
        <b/>
        <sz val="11"/>
        <color theme="1"/>
        <rFont val="Calibri"/>
        <family val="2"/>
        <scheme val="minor"/>
      </rPr>
      <t>3.8 – Participação no projeto Rondon como rondonista estadual</t>
    </r>
    <r>
      <rPr>
        <sz val="11"/>
        <color theme="1"/>
        <rFont val="Calibri"/>
        <family val="2"/>
        <scheme val="minor"/>
      </rPr>
      <t xml:space="preserve">
Cada participação como rondonista estadual ou regional corresponde a 15 horas de atividades complementares.</t>
    </r>
  </si>
  <si>
    <t>Preencha quantidade de horas</t>
  </si>
  <si>
    <t>Preencha quantidade de meses</t>
  </si>
  <si>
    <t>Preencha a quantidade de materiais</t>
  </si>
  <si>
    <t>Preencha a quantidade de meses</t>
  </si>
  <si>
    <t>Preencha a quantidade de livros</t>
  </si>
  <si>
    <t>Preencha a quantidade de publicações</t>
  </si>
  <si>
    <t>Preencha a quantidade de apresentações</t>
  </si>
  <si>
    <t>Preencha a quantidade de eventos</t>
  </si>
  <si>
    <t>Preencha a quantidade de cursos</t>
  </si>
  <si>
    <t>Preencha a quantidade de horas</t>
  </si>
  <si>
    <t>Preencha a quantidade de viagens</t>
  </si>
  <si>
    <t>Preencha a quantidade de doações</t>
  </si>
  <si>
    <t>Preencha 1 se foi realizada a inscrição</t>
  </si>
  <si>
    <t>Preencha a quantidade de atividades</t>
  </si>
  <si>
    <t>Preencha a quantidade de participações</t>
  </si>
  <si>
    <t>Preencha a quantidade de entrevistas</t>
  </si>
  <si>
    <t>Duração da atividade ou quantidade de atividades</t>
  </si>
  <si>
    <t>Carga horária à realizar</t>
  </si>
  <si>
    <r>
      <rPr>
        <b/>
        <sz val="11"/>
        <color theme="1"/>
        <rFont val="Calibri"/>
        <family val="2"/>
        <scheme val="minor"/>
      </rPr>
      <t>1.5 - Elaboração de material técnico de apoio ao ensino.</t>
    </r>
    <r>
      <rPr>
        <sz val="11"/>
        <color theme="1"/>
        <rFont val="Calibri"/>
        <family val="2"/>
        <scheme val="minor"/>
      </rPr>
      <t xml:space="preserve">
A elaboração do material corresponde a integralização máxima de 12 horas. O material precisa ser orientado e aprovado por um docente do IFMG Campus Sabará.</t>
    </r>
  </si>
  <si>
    <r>
      <rPr>
        <b/>
        <sz val="11"/>
        <color theme="1"/>
        <rFont val="Calibri"/>
        <family val="2"/>
        <scheme val="minor"/>
      </rPr>
      <t xml:space="preserve">Elaboração de material técnico de apoio ao ensino.
</t>
    </r>
    <r>
      <rPr>
        <sz val="11"/>
        <color theme="1"/>
        <rFont val="Calibri"/>
        <family val="2"/>
        <scheme val="minor"/>
      </rPr>
      <t>A elaboração do material corresponde a integralização máxima de 12 horas. O material precisa ser orientado e aprovado por um docente do IFMG Campus Sabará.</t>
    </r>
  </si>
  <si>
    <r>
      <rPr>
        <b/>
        <sz val="11"/>
        <color theme="1"/>
        <rFont val="Calibri"/>
        <family val="2"/>
        <scheme val="minor"/>
      </rPr>
      <t xml:space="preserve">Participação em projeto de ensino
</t>
    </r>
    <r>
      <rPr>
        <sz val="11"/>
        <color theme="1"/>
        <rFont val="Calibri"/>
        <family val="2"/>
        <scheme val="minor"/>
      </rPr>
      <t xml:space="preserve">Cada mês de participação em projeto de ensino corresponde a 2 horas de atividades complementares.
</t>
    </r>
  </si>
  <si>
    <r>
      <rPr>
        <b/>
        <sz val="11"/>
        <color theme="1"/>
        <rFont val="Calibri"/>
        <family val="2"/>
        <scheme val="minor"/>
      </rPr>
      <t>Participação em cursos de idiomas</t>
    </r>
    <r>
      <rPr>
        <sz val="11"/>
        <color theme="1"/>
        <rFont val="Calibri"/>
        <family val="2"/>
        <scheme val="minor"/>
      </rPr>
      <t xml:space="preserve">
Será atribuída creditação máxima de 18 horas para o curso de idiomas com mais de 50 horas de duração.
</t>
    </r>
  </si>
  <si>
    <r>
      <rPr>
        <b/>
        <sz val="11"/>
        <color theme="1"/>
        <rFont val="Calibri"/>
        <family val="2"/>
        <scheme val="minor"/>
      </rPr>
      <t>Viagens nacionais de estudo ou intercâmbio cultural (exceto projeto Rondon)</t>
    </r>
    <r>
      <rPr>
        <sz val="11"/>
        <color theme="1"/>
        <rFont val="Calibri"/>
        <family val="2"/>
        <scheme val="minor"/>
      </rPr>
      <t xml:space="preserve">
Representam as viagens e intercâmbios, exceto projeto Rondon,  orientados por um professor da instituição ou mediante comprovação. Serão contempladas 20 h de atividades complementares para cada atividade nacional.</t>
    </r>
  </si>
  <si>
    <r>
      <rPr>
        <b/>
        <sz val="11"/>
        <color theme="1"/>
        <rFont val="Calibri"/>
        <family val="2"/>
        <scheme val="minor"/>
      </rPr>
      <t>3.5 - Viagens nacionais de estudo ou intercâmbio cultural (exceto projeto Rondon)</t>
    </r>
    <r>
      <rPr>
        <sz val="11"/>
        <color theme="1"/>
        <rFont val="Calibri"/>
        <family val="2"/>
        <scheme val="minor"/>
      </rPr>
      <t xml:space="preserve">
Representam as viagens e intercâmbios, exceto projeto Rondon,  orientados por um professor da instituição ou mediante comprovação. Serão contempladas 20 h de atividades complementares para cada atividade nacional.</t>
    </r>
  </si>
  <si>
    <r>
      <rPr>
        <b/>
        <sz val="11"/>
        <color theme="1"/>
        <rFont val="Calibri"/>
        <family val="2"/>
        <scheme val="minor"/>
      </rPr>
      <t>3.6 - Viagens internacionais de estudo ou intercâmbio cultural (exceto projeto Rondon)</t>
    </r>
    <r>
      <rPr>
        <sz val="11"/>
        <color theme="1"/>
        <rFont val="Calibri"/>
        <family val="2"/>
        <scheme val="minor"/>
      </rPr>
      <t xml:space="preserve">
Representam as viagens e intercâmbios, exceto projeto Rondon,  orientados por um professor da instituição ou mediante comprovação. Serão contempladas 30 h de atividades complementares para cada atividade internacional.
</t>
    </r>
  </si>
  <si>
    <r>
      <rPr>
        <b/>
        <sz val="11"/>
        <color theme="1"/>
        <rFont val="Calibri"/>
        <family val="2"/>
        <scheme val="minor"/>
      </rPr>
      <t xml:space="preserve">Viagens internacionais de estudo ou intercâmbio cultural (exceto projeto Rondon)
</t>
    </r>
    <r>
      <rPr>
        <sz val="11"/>
        <color theme="1"/>
        <rFont val="Calibri"/>
        <family val="2"/>
        <scheme val="minor"/>
      </rPr>
      <t xml:space="preserve">Representam as viagens e intercâmbios, exceto projeto Rondon,  orientados por um professor da instituição ou mediante comprovação. Serão contempladas 30 h de atividades complementares para cada atividade internacional.
</t>
    </r>
  </si>
  <si>
    <r>
      <rPr>
        <b/>
        <sz val="11"/>
        <color theme="1"/>
        <rFont val="Calibri"/>
        <family val="2"/>
        <scheme val="minor"/>
      </rPr>
      <t xml:space="preserve">Ações voluntárias de Responsabilidade Social, desenvolvidas junto à comunidade, organizações privadas, públicas ou não governamentais.
</t>
    </r>
    <r>
      <rPr>
        <sz val="11"/>
        <color theme="1"/>
        <rFont val="Calibri"/>
        <family val="2"/>
        <scheme val="minor"/>
      </rPr>
      <t xml:space="preserve">
Cada cinco horas de ação voluntária de responsabilidade social corresponde a 1 hora de atividade complementar.</t>
    </r>
  </si>
  <si>
    <r>
      <rPr>
        <b/>
        <sz val="11"/>
        <color theme="1"/>
        <rFont val="Calibri"/>
        <family val="2"/>
        <scheme val="minor"/>
      </rPr>
      <t xml:space="preserve">Doação de sangue
</t>
    </r>
    <r>
      <rPr>
        <sz val="11"/>
        <color theme="1"/>
        <rFont val="Calibri"/>
        <family val="2"/>
        <scheme val="minor"/>
      </rPr>
      <t xml:space="preserve">
Cada doação de sangue corresponde a 7h de atividades complementares.</t>
    </r>
  </si>
  <si>
    <r>
      <t xml:space="preserve">Inscrição no banco de doadores de medula óssea
</t>
    </r>
    <r>
      <rPr>
        <sz val="11"/>
        <color theme="1"/>
        <rFont val="Calibri"/>
        <family val="2"/>
        <scheme val="minor"/>
      </rPr>
      <t>A inscrição corresponde a 2 horas de atividades complementares</t>
    </r>
  </si>
  <si>
    <r>
      <rPr>
        <b/>
        <sz val="11"/>
        <color theme="1"/>
        <rFont val="Calibri"/>
        <family val="2"/>
        <scheme val="minor"/>
      </rPr>
      <t xml:space="preserve">3.18 – Participação em liderança ou vice-liderança de turma, membro de colegiado de curso, centros acadêmicos (CAs) e diretórios acadêmicos (DAs).
</t>
    </r>
    <r>
      <rPr>
        <sz val="11"/>
        <color theme="1"/>
        <rFont val="Calibri"/>
        <family val="2"/>
        <scheme val="minor"/>
      </rPr>
      <t xml:space="preserve">
Cada mês de participação nestas atividades corresponde a 1 h de atividade complementar.
</t>
    </r>
  </si>
  <si>
    <r>
      <rPr>
        <b/>
        <sz val="11"/>
        <color theme="1"/>
        <rFont val="Calibri"/>
        <family val="2"/>
        <scheme val="minor"/>
      </rPr>
      <t>3.16 - Participação de visitas técnicas fora do horário de aula</t>
    </r>
    <r>
      <rPr>
        <sz val="11"/>
        <color theme="1"/>
        <rFont val="Calibri"/>
        <family val="2"/>
        <scheme val="minor"/>
      </rPr>
      <t xml:space="preserve">
Cada participação em visita técnica corresponde a 4 horas de atividades complementares.</t>
    </r>
  </si>
  <si>
    <r>
      <rPr>
        <b/>
        <sz val="11"/>
        <color theme="1"/>
        <rFont val="Calibri"/>
        <family val="2"/>
        <scheme val="minor"/>
      </rPr>
      <t>3.17 - Organização de visitas técnicas fora do horário de aula</t>
    </r>
    <r>
      <rPr>
        <sz val="11"/>
        <color theme="1"/>
        <rFont val="Calibri"/>
        <family val="2"/>
        <scheme val="minor"/>
      </rPr>
      <t xml:space="preserve">
Cada organização de visita técnica corresponde a 4 horas de atividades complementares.</t>
    </r>
  </si>
  <si>
    <r>
      <rPr>
        <b/>
        <sz val="11"/>
        <color theme="1"/>
        <rFont val="Calibri"/>
        <family val="2"/>
        <scheme val="minor"/>
      </rPr>
      <t xml:space="preserve">3.19 - Organização de eventos científicos, culturais e esportivos, entre outros. Ministração de palestras, conferências, minicursos, oficinas, workshops, entre outros.
</t>
    </r>
    <r>
      <rPr>
        <sz val="11"/>
        <color theme="1"/>
        <rFont val="Calibri"/>
        <family val="2"/>
        <scheme val="minor"/>
      </rPr>
      <t xml:space="preserve">
Cada atividade corresponde a 8 h de atividades complementares.
</t>
    </r>
  </si>
  <si>
    <r>
      <rPr>
        <b/>
        <sz val="11"/>
        <color theme="1"/>
        <rFont val="Calibri"/>
        <family val="2"/>
        <scheme val="minor"/>
      </rPr>
      <t>Organização de visitas técnicas fora do horário de aula</t>
    </r>
    <r>
      <rPr>
        <sz val="11"/>
        <color theme="1"/>
        <rFont val="Calibri"/>
        <family val="2"/>
        <scheme val="minor"/>
      </rPr>
      <t xml:space="preserve">
Cada organização de visita técnica corresponde a 4 horas de atividades complementares.</t>
    </r>
  </si>
  <si>
    <r>
      <rPr>
        <b/>
        <sz val="11"/>
        <color theme="1"/>
        <rFont val="Calibri"/>
        <family val="2"/>
        <scheme val="minor"/>
      </rPr>
      <t>Participação ou organização de visitas técnicas fora do horário de aula</t>
    </r>
    <r>
      <rPr>
        <sz val="11"/>
        <color theme="1"/>
        <rFont val="Calibri"/>
        <family val="2"/>
        <scheme val="minor"/>
      </rPr>
      <t xml:space="preserve">
Cada participação em visita técnica corresponde a 4 horas de atividades complementares.</t>
    </r>
  </si>
  <si>
    <t>Preencha 1 para a participação</t>
  </si>
  <si>
    <t>Preencha 1 para a organização.</t>
  </si>
  <si>
    <r>
      <t xml:space="preserve">Participação em concursos de monografias.
</t>
    </r>
    <r>
      <rPr>
        <sz val="11"/>
        <color theme="1"/>
        <rFont val="Calibri"/>
        <family val="2"/>
        <scheme val="minor"/>
      </rPr>
      <t>A participação corresponde a creditação máxima de 10 horas.</t>
    </r>
  </si>
  <si>
    <t>3.21</t>
  </si>
  <si>
    <r>
      <rPr>
        <b/>
        <sz val="11"/>
        <color theme="1"/>
        <rFont val="Calibri"/>
        <family val="2"/>
        <scheme val="minor"/>
      </rPr>
      <t>3.21 - Participação em sessões de cinema, óperas, teatro.</t>
    </r>
    <r>
      <rPr>
        <sz val="11"/>
        <color theme="1"/>
        <rFont val="Calibri"/>
        <family val="2"/>
        <scheme val="minor"/>
      </rPr>
      <t xml:space="preserve">
O estudante deverá entregar o ingresso original e uma resenha desta atividade. A comprovação de participação deverá ser apresentada à coordenação de curso para validação, no período máximo de 30 dias a partir da data da atividade.
Contempladas 01 h para cada evento.
Creditação máxima: 6 ao longo do curso, com intervalo mínimo de 1 mês entre as participações.
</t>
    </r>
  </si>
  <si>
    <r>
      <rPr>
        <b/>
        <sz val="11"/>
        <color theme="1"/>
        <rFont val="Calibri"/>
        <family val="2"/>
        <scheme val="minor"/>
      </rPr>
      <t xml:space="preserve">Publicações diversas
</t>
    </r>
    <r>
      <rPr>
        <sz val="11"/>
        <color theme="1"/>
        <rFont val="Calibri"/>
        <family val="2"/>
        <scheme val="minor"/>
      </rPr>
      <t xml:space="preserve">
Cada publicação em jornais, revistas, sites, matérias e outras publicações, corresponde a 10 pontos.
</t>
    </r>
  </si>
  <si>
    <r>
      <t xml:space="preserve">3.20 - Participação em concursos de monografias.
</t>
    </r>
    <r>
      <rPr>
        <sz val="11"/>
        <color theme="1"/>
        <rFont val="Calibri"/>
        <family val="2"/>
        <scheme val="minor"/>
      </rPr>
      <t>A participação corresponde a creditação máxima de 10 horas</t>
    </r>
  </si>
  <si>
    <r>
      <rPr>
        <b/>
        <sz val="11"/>
        <color theme="1"/>
        <rFont val="Calibri"/>
        <family val="2"/>
        <scheme val="minor"/>
      </rPr>
      <t xml:space="preserve">4.1 - Publicações diversas
</t>
    </r>
    <r>
      <rPr>
        <sz val="11"/>
        <color theme="1"/>
        <rFont val="Calibri"/>
        <family val="2"/>
        <scheme val="minor"/>
      </rPr>
      <t xml:space="preserve">
Cada publicação em jornais, revistas, sites, matérias e outras publicações, corresponde a 10 horas.
</t>
    </r>
  </si>
  <si>
    <r>
      <rPr>
        <b/>
        <sz val="11"/>
        <color theme="1"/>
        <rFont val="Calibri"/>
        <family val="2"/>
        <scheme val="minor"/>
      </rPr>
      <t xml:space="preserve">4.2 - Entrevistas jornalísticas
</t>
    </r>
    <r>
      <rPr>
        <sz val="11"/>
        <color theme="1"/>
        <rFont val="Calibri"/>
        <family val="2"/>
        <scheme val="minor"/>
      </rPr>
      <t xml:space="preserve">
Cada participação em entrevista em mídias sociais formais corresponde a 2 horas.</t>
    </r>
  </si>
  <si>
    <r>
      <rPr>
        <b/>
        <sz val="11"/>
        <color theme="1"/>
        <rFont val="Calibri"/>
        <family val="2"/>
        <scheme val="minor"/>
      </rPr>
      <t xml:space="preserve">Entrevistas jornalísticas
</t>
    </r>
    <r>
      <rPr>
        <sz val="11"/>
        <color theme="1"/>
        <rFont val="Calibri"/>
        <family val="2"/>
        <scheme val="minor"/>
      </rPr>
      <t>Cada participação em entrevista em mídias sociais formais corresponde a 2 horas.</t>
    </r>
  </si>
  <si>
    <t>Sabará, 16 de junho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</si>
</sst>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trike/>
      <sz val="12"/>
      <color rgb="FFFF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b/>
      <strike/>
      <sz val="20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Font="1" applyProtection="1">
      <protection locked="0"/>
    </xf>
    <xf numFmtId="0" fontId="3" fillId="0" borderId="0" xfId="0" applyFont="1" applyAlignment="1" applyProtection="1">
      <alignment horizontal="center" wrapText="1"/>
    </xf>
    <xf numFmtId="0" fontId="10" fillId="0" borderId="0" xfId="0" applyFont="1" applyAlignment="1" applyProtection="1">
      <alignment horizontal="center" wrapText="1"/>
    </xf>
    <xf numFmtId="14" fontId="5" fillId="2" borderId="5" xfId="0" applyNumberFormat="1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wrapText="1"/>
    </xf>
    <xf numFmtId="0" fontId="5" fillId="3" borderId="1" xfId="0" applyFont="1" applyFill="1" applyBorder="1" applyAlignment="1" applyProtection="1">
      <alignment horizont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14" fontId="5" fillId="3" borderId="1" xfId="0" applyNumberFormat="1" applyFont="1" applyFill="1" applyBorder="1" applyAlignment="1" applyProtection="1">
      <alignment horizontal="center" vertical="center" wrapText="1"/>
    </xf>
    <xf numFmtId="0" fontId="0" fillId="3" borderId="3" xfId="0" applyFont="1" applyFill="1" applyBorder="1" applyAlignment="1" applyProtection="1">
      <alignment horizontal="left" vertical="center" wrapText="1"/>
    </xf>
    <xf numFmtId="0" fontId="0" fillId="3" borderId="4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Protection="1"/>
    <xf numFmtId="0" fontId="5" fillId="2" borderId="5" xfId="0" applyFont="1" applyFill="1" applyBorder="1" applyAlignment="1" applyProtection="1">
      <alignment horizontal="center" vertical="center" wrapText="1"/>
    </xf>
    <xf numFmtId="14" fontId="5" fillId="3" borderId="5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9" fillId="0" borderId="0" xfId="0" applyFont="1" applyAlignment="1" applyProtection="1">
      <alignment horizontal="center" vertical="center"/>
    </xf>
    <xf numFmtId="0" fontId="11" fillId="0" borderId="0" xfId="0" applyFont="1" applyProtection="1"/>
    <xf numFmtId="0" fontId="0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0" xfId="0" applyFont="1" applyFill="1" applyProtection="1"/>
    <xf numFmtId="0" fontId="0" fillId="3" borderId="5" xfId="0" applyFont="1" applyFill="1" applyBorder="1" applyAlignment="1" applyProtection="1">
      <alignment horizontal="center" vertical="center" wrapText="1"/>
    </xf>
    <xf numFmtId="0" fontId="0" fillId="3" borderId="3" xfId="0" applyFont="1" applyFill="1" applyBorder="1" applyAlignment="1" applyProtection="1">
      <alignment horizontal="center" vertical="center" wrapText="1"/>
    </xf>
    <xf numFmtId="0" fontId="0" fillId="3" borderId="4" xfId="0" applyFont="1" applyFill="1" applyBorder="1" applyAlignment="1" applyProtection="1">
      <alignment horizontal="center" vertical="center" wrapText="1"/>
    </xf>
    <xf numFmtId="0" fontId="0" fillId="4" borderId="1" xfId="0" applyFont="1" applyFill="1" applyBorder="1" applyAlignment="1" applyProtection="1">
      <alignment horizontal="center" vertical="center" wrapText="1"/>
    </xf>
    <xf numFmtId="0" fontId="0" fillId="4" borderId="0" xfId="0" applyFont="1" applyFill="1" applyProtection="1"/>
    <xf numFmtId="0" fontId="0" fillId="0" borderId="0" xfId="0" applyFont="1" applyFill="1" applyProtection="1"/>
    <xf numFmtId="0" fontId="4" fillId="3" borderId="6" xfId="0" applyFont="1" applyFill="1" applyBorder="1" applyAlignment="1" applyProtection="1">
      <alignment horizontal="center" vertical="center"/>
    </xf>
    <xf numFmtId="0" fontId="0" fillId="3" borderId="8" xfId="0" applyFont="1" applyFill="1" applyBorder="1" applyAlignment="1" applyProtection="1">
      <alignment horizontal="left" vertical="center" wrapText="1"/>
    </xf>
    <xf numFmtId="0" fontId="0" fillId="3" borderId="9" xfId="0" applyFont="1" applyFill="1" applyBorder="1" applyAlignment="1" applyProtection="1">
      <alignment horizontal="left" vertical="center" wrapText="1"/>
    </xf>
    <xf numFmtId="0" fontId="0" fillId="5" borderId="1" xfId="0" applyFont="1" applyFill="1" applyBorder="1" applyAlignment="1" applyProtection="1">
      <alignment horizontal="center" vertical="center" wrapText="1"/>
    </xf>
    <xf numFmtId="0" fontId="0" fillId="5" borderId="0" xfId="0" applyFont="1" applyFill="1" applyProtection="1"/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2" xfId="0" applyFont="1" applyBorder="1" applyProtection="1"/>
    <xf numFmtId="0" fontId="0" fillId="0" borderId="2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</xf>
    <xf numFmtId="0" fontId="0" fillId="0" borderId="4" xfId="0" applyFont="1" applyBorder="1" applyAlignment="1" applyProtection="1">
      <alignment horizontal="left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0" fillId="3" borderId="3" xfId="0" applyFont="1" applyFill="1" applyBorder="1" applyAlignment="1" applyProtection="1">
      <alignment horizontal="center" vertical="center" wrapText="1"/>
    </xf>
    <xf numFmtId="0" fontId="0" fillId="3" borderId="4" xfId="0" applyFont="1" applyFill="1" applyBorder="1" applyAlignment="1" applyProtection="1">
      <alignment horizontal="center" vertical="center" wrapText="1"/>
    </xf>
    <xf numFmtId="0" fontId="0" fillId="3" borderId="3" xfId="0" applyFont="1" applyFill="1" applyBorder="1" applyAlignment="1" applyProtection="1">
      <alignment horizontal="left" vertical="center" wrapText="1"/>
    </xf>
    <xf numFmtId="0" fontId="0" fillId="3" borderId="4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center" wrapText="1"/>
    </xf>
    <xf numFmtId="0" fontId="12" fillId="3" borderId="4" xfId="0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wrapText="1"/>
    </xf>
    <xf numFmtId="0" fontId="5" fillId="3" borderId="0" xfId="0" applyFont="1" applyFill="1" applyBorder="1" applyAlignment="1" applyProtection="1">
      <alignment horizontal="center"/>
    </xf>
    <xf numFmtId="0" fontId="12" fillId="3" borderId="0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left" vertical="center" wrapText="1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4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left" vertical="center" wrapText="1"/>
    </xf>
    <xf numFmtId="0" fontId="4" fillId="3" borderId="4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wrapTex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left" vertical="center" wrapText="1"/>
    </xf>
    <xf numFmtId="0" fontId="0" fillId="0" borderId="4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center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center"/>
    </xf>
    <xf numFmtId="0" fontId="12" fillId="3" borderId="0" xfId="0" applyFont="1" applyFill="1" applyAlignment="1" applyProtection="1">
      <alignment horizontal="center"/>
    </xf>
    <xf numFmtId="0" fontId="5" fillId="3" borderId="3" xfId="0" applyFont="1" applyFill="1" applyBorder="1" applyAlignment="1" applyProtection="1">
      <alignment horizontal="center" wrapText="1"/>
    </xf>
    <xf numFmtId="0" fontId="5" fillId="3" borderId="10" xfId="0" applyFont="1" applyFill="1" applyBorder="1" applyAlignment="1" applyProtection="1">
      <alignment horizontal="center" wrapText="1"/>
    </xf>
    <xf numFmtId="0" fontId="5" fillId="3" borderId="4" xfId="0" applyFont="1" applyFill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14" fontId="5" fillId="3" borderId="1" xfId="0" applyNumberFormat="1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wrapText="1"/>
    </xf>
    <xf numFmtId="0" fontId="0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</xdr:colOff>
      <xdr:row>0</xdr:row>
      <xdr:rowOff>83343</xdr:rowOff>
    </xdr:from>
    <xdr:to>
      <xdr:col>1</xdr:col>
      <xdr:colOff>1824037</xdr:colOff>
      <xdr:row>0</xdr:row>
      <xdr:rowOff>83343</xdr:rowOff>
    </xdr:to>
    <xdr:pic>
      <xdr:nvPicPr>
        <xdr:cNvPr id="2" name="Imagem 1" descr="http://www.ifmgsabaraonline.com.br/moodle/file.php/1/Sabara_-_Complet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" y="83343"/>
          <a:ext cx="175260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71437</xdr:colOff>
      <xdr:row>0</xdr:row>
      <xdr:rowOff>83343</xdr:rowOff>
    </xdr:from>
    <xdr:to>
      <xdr:col>1</xdr:col>
      <xdr:colOff>1824037</xdr:colOff>
      <xdr:row>0</xdr:row>
      <xdr:rowOff>14287</xdr:rowOff>
    </xdr:to>
    <xdr:pic>
      <xdr:nvPicPr>
        <xdr:cNvPr id="3" name="Imagem 1" descr="http://www.ifmgsabaraonline.com.br/moodle/file.php/1/Sabara_-_Complet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" y="83343"/>
          <a:ext cx="175260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1</xdr:rowOff>
    </xdr:from>
    <xdr:to>
      <xdr:col>1</xdr:col>
      <xdr:colOff>702469</xdr:colOff>
      <xdr:row>5</xdr:row>
      <xdr:rowOff>139745</xdr:rowOff>
    </xdr:to>
    <xdr:pic>
      <xdr:nvPicPr>
        <xdr:cNvPr id="4" name="Imagem 3" descr="logo resumido IFMG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"/>
          <a:ext cx="702469" cy="11055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0</xdr:row>
      <xdr:rowOff>83343</xdr:rowOff>
    </xdr:from>
    <xdr:to>
      <xdr:col>0</xdr:col>
      <xdr:colOff>1824037</xdr:colOff>
      <xdr:row>0</xdr:row>
      <xdr:rowOff>83343</xdr:rowOff>
    </xdr:to>
    <xdr:pic>
      <xdr:nvPicPr>
        <xdr:cNvPr id="2" name="Imagem 1" descr="http://www.ifmgsabaraonline.com.br/moodle/file.php/1/Sabara_-_Complet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" y="83343"/>
          <a:ext cx="175260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71437</xdr:colOff>
      <xdr:row>0</xdr:row>
      <xdr:rowOff>83343</xdr:rowOff>
    </xdr:from>
    <xdr:to>
      <xdr:col>0</xdr:col>
      <xdr:colOff>1824037</xdr:colOff>
      <xdr:row>0</xdr:row>
      <xdr:rowOff>14287</xdr:rowOff>
    </xdr:to>
    <xdr:pic>
      <xdr:nvPicPr>
        <xdr:cNvPr id="3" name="Imagem 1" descr="http://www.ifmgsabaraonline.com.br/moodle/file.php/1/Sabara_-_Complet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" y="83343"/>
          <a:ext cx="175260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702469</xdr:colOff>
      <xdr:row>6</xdr:row>
      <xdr:rowOff>54020</xdr:rowOff>
    </xdr:to>
    <xdr:pic>
      <xdr:nvPicPr>
        <xdr:cNvPr id="4" name="Imagem 3" descr="logo resumido IFMG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"/>
          <a:ext cx="702469" cy="11398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72"/>
  <sheetViews>
    <sheetView showGridLines="0" tabSelected="1" view="pageBreakPreview" zoomScaleNormal="100" zoomScaleSheetLayoutView="100" workbookViewId="0">
      <selection activeCell="B16" sqref="B16:C16"/>
    </sheetView>
  </sheetViews>
  <sheetFormatPr defaultColWidth="83" defaultRowHeight="15" x14ac:dyDescent="0.25"/>
  <cols>
    <col min="1" max="1" width="6.5703125" style="26" customWidth="1"/>
    <col min="2" max="2" width="47.7109375" style="25" customWidth="1"/>
    <col min="3" max="3" width="24.85546875" style="25" customWidth="1"/>
    <col min="4" max="4" width="21" style="47" customWidth="1"/>
    <col min="5" max="5" width="30.42578125" style="47" customWidth="1"/>
    <col min="6" max="6" width="16.42578125" style="47" customWidth="1"/>
    <col min="7" max="7" width="0.28515625" style="47" customWidth="1"/>
    <col min="8" max="16384" width="83" style="25"/>
  </cols>
  <sheetData>
    <row r="1" spans="1:7" s="19" customFormat="1" ht="15.75" x14ac:dyDescent="0.25">
      <c r="A1" s="18"/>
      <c r="B1" s="75" t="s">
        <v>0</v>
      </c>
      <c r="C1" s="75"/>
      <c r="D1" s="75"/>
      <c r="E1" s="75"/>
      <c r="F1" s="75"/>
      <c r="G1" s="75"/>
    </row>
    <row r="2" spans="1:7" s="19" customFormat="1" ht="15.75" x14ac:dyDescent="0.25">
      <c r="A2" s="18"/>
      <c r="B2" s="75" t="s">
        <v>1</v>
      </c>
      <c r="C2" s="75"/>
      <c r="D2" s="75"/>
      <c r="E2" s="75"/>
      <c r="F2" s="75"/>
      <c r="G2" s="75"/>
    </row>
    <row r="3" spans="1:7" s="19" customFormat="1" ht="15.75" x14ac:dyDescent="0.25">
      <c r="A3" s="18"/>
      <c r="B3" s="75" t="s">
        <v>2</v>
      </c>
      <c r="C3" s="75"/>
      <c r="D3" s="75"/>
      <c r="E3" s="75"/>
      <c r="F3" s="75"/>
      <c r="G3" s="75"/>
    </row>
    <row r="4" spans="1:7" s="19" customFormat="1" ht="15.75" x14ac:dyDescent="0.25">
      <c r="A4" s="18"/>
      <c r="B4" s="75" t="s">
        <v>3</v>
      </c>
      <c r="C4" s="75"/>
      <c r="D4" s="75"/>
      <c r="E4" s="75"/>
      <c r="F4" s="75"/>
      <c r="G4" s="75"/>
    </row>
    <row r="5" spans="1:7" s="19" customFormat="1" ht="15.75" x14ac:dyDescent="0.25">
      <c r="A5" s="18"/>
      <c r="B5" s="75"/>
      <c r="C5" s="75"/>
      <c r="D5" s="75"/>
      <c r="E5" s="75"/>
      <c r="F5" s="75"/>
      <c r="G5" s="75"/>
    </row>
    <row r="6" spans="1:7" s="19" customFormat="1" ht="15.75" x14ac:dyDescent="0.25">
      <c r="A6" s="18"/>
      <c r="B6" s="76"/>
      <c r="C6" s="76"/>
      <c r="D6" s="76"/>
      <c r="E6" s="76"/>
      <c r="F6" s="76"/>
      <c r="G6" s="76"/>
    </row>
    <row r="7" spans="1:7" s="19" customFormat="1" ht="15.75" x14ac:dyDescent="0.25">
      <c r="A7" s="18"/>
    </row>
    <row r="8" spans="1:7" s="19" customFormat="1" ht="15.75" x14ac:dyDescent="0.25">
      <c r="A8" s="77" t="s">
        <v>100</v>
      </c>
      <c r="B8" s="77"/>
      <c r="C8" s="77"/>
      <c r="D8" s="77"/>
      <c r="E8" s="77"/>
      <c r="F8" s="77"/>
      <c r="G8" s="77"/>
    </row>
    <row r="9" spans="1:7" s="22" customFormat="1" ht="15.75" x14ac:dyDescent="0.25">
      <c r="A9" s="78"/>
      <c r="B9" s="78"/>
      <c r="C9" s="78"/>
      <c r="D9" s="78"/>
      <c r="E9" s="78"/>
      <c r="F9" s="78"/>
      <c r="G9" s="78"/>
    </row>
    <row r="10" spans="1:7" s="24" customFormat="1" ht="26.25" x14ac:dyDescent="0.4">
      <c r="A10" s="23"/>
      <c r="B10" s="3"/>
      <c r="C10" s="3"/>
      <c r="D10" s="3"/>
      <c r="E10" s="3"/>
      <c r="F10" s="3"/>
      <c r="G10" s="3"/>
    </row>
    <row r="11" spans="1:7" ht="26.25" x14ac:dyDescent="0.4">
      <c r="A11" s="89" t="s">
        <v>7</v>
      </c>
      <c r="B11" s="89"/>
      <c r="C11" s="89"/>
      <c r="D11" s="12" t="s">
        <v>8</v>
      </c>
      <c r="E11" s="72" t="s">
        <v>98</v>
      </c>
      <c r="F11" s="73"/>
      <c r="G11" s="2"/>
    </row>
    <row r="12" spans="1:7" ht="26.25" x14ac:dyDescent="0.4">
      <c r="A12" s="90"/>
      <c r="B12" s="90"/>
      <c r="C12" s="90"/>
      <c r="D12" s="50"/>
      <c r="E12" s="74"/>
      <c r="F12" s="74"/>
      <c r="G12" s="2"/>
    </row>
    <row r="13" spans="1:7" ht="28.5" x14ac:dyDescent="0.45">
      <c r="B13" s="27"/>
      <c r="C13" s="27"/>
      <c r="D13" s="28"/>
      <c r="E13" s="28"/>
      <c r="F13" s="28"/>
      <c r="G13" s="28"/>
    </row>
    <row r="14" spans="1:7" ht="47.25" x14ac:dyDescent="0.25">
      <c r="A14" s="7"/>
      <c r="B14" s="7" t="s">
        <v>5</v>
      </c>
      <c r="C14" s="8"/>
      <c r="D14" s="20" t="s">
        <v>6</v>
      </c>
      <c r="E14" s="4" t="s">
        <v>118</v>
      </c>
      <c r="F14" s="21" t="s">
        <v>4</v>
      </c>
      <c r="G14" s="5"/>
    </row>
    <row r="15" spans="1:7" ht="15.75" x14ac:dyDescent="0.25">
      <c r="A15" s="17">
        <v>1</v>
      </c>
      <c r="B15" s="79" t="s">
        <v>11</v>
      </c>
      <c r="C15" s="80"/>
      <c r="D15" s="6"/>
      <c r="E15" s="6"/>
      <c r="F15" s="13"/>
      <c r="G15" s="6"/>
    </row>
    <row r="16" spans="1:7" ht="85.15" customHeight="1" x14ac:dyDescent="0.25">
      <c r="A16" s="17" t="s">
        <v>23</v>
      </c>
      <c r="B16" s="81" t="s">
        <v>27</v>
      </c>
      <c r="C16" s="81"/>
      <c r="D16" s="9"/>
      <c r="E16" s="9">
        <f>SUM(E17:E22)</f>
        <v>0</v>
      </c>
      <c r="F16" s="9">
        <f>'RELATÓRIO ANO 2018'!F17</f>
        <v>0</v>
      </c>
      <c r="G16" s="29"/>
    </row>
    <row r="17" spans="1:7" ht="14.45" x14ac:dyDescent="0.3">
      <c r="A17" s="51" t="s">
        <v>24</v>
      </c>
      <c r="B17" s="64"/>
      <c r="C17" s="65"/>
      <c r="D17" s="52"/>
      <c r="E17" s="53" t="s">
        <v>102</v>
      </c>
      <c r="F17" s="9"/>
      <c r="G17" s="29"/>
    </row>
    <row r="18" spans="1:7" ht="14.45" x14ac:dyDescent="0.3">
      <c r="A18" s="51" t="s">
        <v>25</v>
      </c>
      <c r="B18" s="64"/>
      <c r="C18" s="65"/>
      <c r="D18" s="53"/>
      <c r="E18" s="53" t="s">
        <v>102</v>
      </c>
      <c r="F18" s="9"/>
      <c r="G18" s="29"/>
    </row>
    <row r="19" spans="1:7" ht="14.45" x14ac:dyDescent="0.3">
      <c r="A19" s="51" t="s">
        <v>26</v>
      </c>
      <c r="B19" s="64"/>
      <c r="C19" s="65"/>
      <c r="D19" s="53"/>
      <c r="E19" s="53" t="s">
        <v>102</v>
      </c>
      <c r="F19" s="9"/>
      <c r="G19" s="29"/>
    </row>
    <row r="20" spans="1:7" x14ac:dyDescent="0.25">
      <c r="A20" s="51" t="s">
        <v>48</v>
      </c>
      <c r="B20" s="64"/>
      <c r="C20" s="65"/>
      <c r="D20" s="53"/>
      <c r="E20" s="53" t="s">
        <v>102</v>
      </c>
      <c r="F20" s="9"/>
      <c r="G20" s="29"/>
    </row>
    <row r="21" spans="1:7" x14ac:dyDescent="0.25">
      <c r="A21" s="51"/>
      <c r="B21" s="54"/>
      <c r="C21" s="55"/>
      <c r="D21" s="53"/>
      <c r="E21" s="53"/>
      <c r="F21" s="9"/>
      <c r="G21" s="29"/>
    </row>
    <row r="22" spans="1:7" x14ac:dyDescent="0.25">
      <c r="A22" s="17"/>
      <c r="B22" s="66"/>
      <c r="C22" s="67"/>
      <c r="D22" s="9"/>
      <c r="E22" s="9"/>
      <c r="F22" s="9"/>
      <c r="G22" s="29"/>
    </row>
    <row r="23" spans="1:7" s="31" customFormat="1" ht="47.25" x14ac:dyDescent="0.25">
      <c r="A23" s="17"/>
      <c r="B23" s="79"/>
      <c r="C23" s="80"/>
      <c r="D23" s="20" t="s">
        <v>6</v>
      </c>
      <c r="E23" s="4" t="s">
        <v>118</v>
      </c>
      <c r="F23" s="21" t="s">
        <v>4</v>
      </c>
      <c r="G23" s="13"/>
    </row>
    <row r="24" spans="1:7" ht="89.45" customHeight="1" x14ac:dyDescent="0.25">
      <c r="A24" s="17" t="s">
        <v>42</v>
      </c>
      <c r="B24" s="68" t="s">
        <v>43</v>
      </c>
      <c r="C24" s="69"/>
      <c r="D24" s="9"/>
      <c r="E24" s="9">
        <f>SUM(E25:E31)</f>
        <v>0</v>
      </c>
      <c r="F24" s="9">
        <f>'RELATÓRIO ANO 2018'!F18</f>
        <v>0</v>
      </c>
      <c r="G24" s="29"/>
    </row>
    <row r="25" spans="1:7" ht="14.45" x14ac:dyDescent="0.3">
      <c r="A25" s="56" t="s">
        <v>24</v>
      </c>
      <c r="B25" s="64"/>
      <c r="C25" s="65"/>
      <c r="D25" s="53"/>
      <c r="E25" s="53" t="s">
        <v>102</v>
      </c>
      <c r="F25" s="9"/>
      <c r="G25" s="29"/>
    </row>
    <row r="26" spans="1:7" ht="14.45" x14ac:dyDescent="0.3">
      <c r="A26" s="56" t="s">
        <v>25</v>
      </c>
      <c r="B26" s="64"/>
      <c r="C26" s="65"/>
      <c r="D26" s="53"/>
      <c r="E26" s="53" t="s">
        <v>102</v>
      </c>
      <c r="F26" s="9"/>
      <c r="G26" s="29"/>
    </row>
    <row r="27" spans="1:7" ht="14.45" x14ac:dyDescent="0.3">
      <c r="A27" s="56" t="s">
        <v>26</v>
      </c>
      <c r="B27" s="64"/>
      <c r="C27" s="65"/>
      <c r="D27" s="53"/>
      <c r="E27" s="53" t="s">
        <v>102</v>
      </c>
      <c r="F27" s="9"/>
      <c r="G27" s="29"/>
    </row>
    <row r="28" spans="1:7" ht="14.45" x14ac:dyDescent="0.3">
      <c r="A28" s="56" t="s">
        <v>48</v>
      </c>
      <c r="B28" s="64"/>
      <c r="C28" s="65"/>
      <c r="D28" s="53"/>
      <c r="E28" s="53" t="s">
        <v>102</v>
      </c>
      <c r="F28" s="9"/>
      <c r="G28" s="29"/>
    </row>
    <row r="29" spans="1:7" x14ac:dyDescent="0.25">
      <c r="A29" s="56"/>
      <c r="B29" s="54"/>
      <c r="C29" s="55"/>
      <c r="D29" s="57"/>
      <c r="E29" s="57"/>
      <c r="F29" s="32"/>
      <c r="G29" s="29"/>
    </row>
    <row r="30" spans="1:7" ht="14.45" x14ac:dyDescent="0.3">
      <c r="A30" s="56"/>
      <c r="B30" s="54"/>
      <c r="C30" s="55"/>
      <c r="D30" s="57"/>
      <c r="E30" s="57"/>
      <c r="F30" s="32"/>
      <c r="G30" s="29"/>
    </row>
    <row r="31" spans="1:7" s="31" customFormat="1" ht="14.45" x14ac:dyDescent="0.3">
      <c r="A31" s="17"/>
      <c r="B31" s="33"/>
      <c r="C31" s="34"/>
      <c r="D31" s="32"/>
      <c r="E31" s="32"/>
      <c r="F31" s="32"/>
      <c r="G31" s="9"/>
    </row>
    <row r="32" spans="1:7" s="31" customFormat="1" ht="47.25" x14ac:dyDescent="0.25">
      <c r="A32" s="17"/>
      <c r="B32" s="66"/>
      <c r="C32" s="67"/>
      <c r="D32" s="20" t="s">
        <v>6</v>
      </c>
      <c r="E32" s="4" t="s">
        <v>118</v>
      </c>
      <c r="F32" s="21" t="s">
        <v>4</v>
      </c>
      <c r="G32" s="9"/>
    </row>
    <row r="33" spans="1:7" s="31" customFormat="1" ht="91.9" customHeight="1" x14ac:dyDescent="0.25">
      <c r="A33" s="17" t="s">
        <v>44</v>
      </c>
      <c r="B33" s="68" t="s">
        <v>45</v>
      </c>
      <c r="C33" s="69"/>
      <c r="D33" s="9"/>
      <c r="E33" s="9">
        <f>SUM(E34:E39)</f>
        <v>0</v>
      </c>
      <c r="F33" s="9">
        <f>'RELATÓRIO ANO 2018'!F19</f>
        <v>0</v>
      </c>
      <c r="G33" s="9"/>
    </row>
    <row r="34" spans="1:7" ht="14.45" x14ac:dyDescent="0.3">
      <c r="A34" s="51" t="s">
        <v>24</v>
      </c>
      <c r="B34" s="64"/>
      <c r="C34" s="65"/>
      <c r="D34" s="53"/>
      <c r="E34" s="53" t="s">
        <v>102</v>
      </c>
      <c r="F34" s="9"/>
      <c r="G34" s="29"/>
    </row>
    <row r="35" spans="1:7" ht="14.45" x14ac:dyDescent="0.3">
      <c r="A35" s="51" t="s">
        <v>25</v>
      </c>
      <c r="B35" s="64"/>
      <c r="C35" s="65"/>
      <c r="D35" s="53"/>
      <c r="E35" s="53" t="s">
        <v>102</v>
      </c>
      <c r="F35" s="9"/>
      <c r="G35" s="29"/>
    </row>
    <row r="36" spans="1:7" ht="14.45" x14ac:dyDescent="0.3">
      <c r="A36" s="51" t="s">
        <v>26</v>
      </c>
      <c r="B36" s="64"/>
      <c r="C36" s="65"/>
      <c r="D36" s="53"/>
      <c r="E36" s="53" t="s">
        <v>102</v>
      </c>
      <c r="F36" s="9"/>
      <c r="G36" s="29"/>
    </row>
    <row r="37" spans="1:7" ht="14.45" x14ac:dyDescent="0.3">
      <c r="A37" s="51" t="s">
        <v>48</v>
      </c>
      <c r="B37" s="64"/>
      <c r="C37" s="65"/>
      <c r="D37" s="53"/>
      <c r="E37" s="53" t="s">
        <v>102</v>
      </c>
      <c r="F37" s="9"/>
      <c r="G37" s="29"/>
    </row>
    <row r="38" spans="1:7" ht="14.45" x14ac:dyDescent="0.3">
      <c r="A38" s="51"/>
      <c r="B38" s="64"/>
      <c r="C38" s="65"/>
      <c r="D38" s="53"/>
      <c r="E38" s="53"/>
      <c r="F38" s="9"/>
      <c r="G38" s="29"/>
    </row>
    <row r="39" spans="1:7" s="31" customFormat="1" ht="14.45" x14ac:dyDescent="0.3">
      <c r="A39" s="17"/>
      <c r="B39" s="33"/>
      <c r="C39" s="34"/>
      <c r="D39" s="32"/>
      <c r="E39" s="32"/>
      <c r="F39" s="32"/>
      <c r="G39" s="9"/>
    </row>
    <row r="40" spans="1:7" s="36" customFormat="1" ht="47.25" x14ac:dyDescent="0.25">
      <c r="A40" s="17"/>
      <c r="B40" s="66"/>
      <c r="C40" s="67"/>
      <c r="D40" s="20" t="s">
        <v>6</v>
      </c>
      <c r="E40" s="4" t="s">
        <v>118</v>
      </c>
      <c r="F40" s="21" t="s">
        <v>4</v>
      </c>
      <c r="G40" s="35"/>
    </row>
    <row r="41" spans="1:7" ht="52.9" customHeight="1" x14ac:dyDescent="0.25">
      <c r="A41" s="17" t="s">
        <v>46</v>
      </c>
      <c r="B41" s="68" t="s">
        <v>47</v>
      </c>
      <c r="C41" s="69"/>
      <c r="D41" s="9"/>
      <c r="E41" s="9">
        <f>SUM(E42:E47)</f>
        <v>0</v>
      </c>
      <c r="F41" s="9">
        <f>'RELATÓRIO ANO 2018'!F20</f>
        <v>0</v>
      </c>
      <c r="G41" s="29"/>
    </row>
    <row r="42" spans="1:7" ht="14.45" x14ac:dyDescent="0.3">
      <c r="A42" s="51" t="s">
        <v>24</v>
      </c>
      <c r="B42" s="64"/>
      <c r="C42" s="65"/>
      <c r="D42" s="53"/>
      <c r="E42" s="53" t="s">
        <v>103</v>
      </c>
      <c r="F42" s="9"/>
      <c r="G42" s="29"/>
    </row>
    <row r="43" spans="1:7" ht="14.45" x14ac:dyDescent="0.3">
      <c r="A43" s="51" t="s">
        <v>25</v>
      </c>
      <c r="B43" s="64"/>
      <c r="C43" s="65"/>
      <c r="D43" s="53"/>
      <c r="E43" s="53" t="s">
        <v>103</v>
      </c>
      <c r="F43" s="9"/>
      <c r="G43" s="29"/>
    </row>
    <row r="44" spans="1:7" ht="14.45" x14ac:dyDescent="0.3">
      <c r="A44" s="51" t="s">
        <v>26</v>
      </c>
      <c r="B44" s="64"/>
      <c r="C44" s="65"/>
      <c r="D44" s="53"/>
      <c r="E44" s="53" t="s">
        <v>103</v>
      </c>
      <c r="F44" s="9"/>
      <c r="G44" s="29"/>
    </row>
    <row r="45" spans="1:7" ht="14.45" x14ac:dyDescent="0.3">
      <c r="A45" s="51" t="s">
        <v>48</v>
      </c>
      <c r="B45" s="64"/>
      <c r="C45" s="65"/>
      <c r="D45" s="53"/>
      <c r="E45" s="53" t="s">
        <v>103</v>
      </c>
      <c r="F45" s="9"/>
      <c r="G45" s="29"/>
    </row>
    <row r="46" spans="1:7" ht="14.45" x14ac:dyDescent="0.3">
      <c r="A46" s="51"/>
      <c r="B46" s="54"/>
      <c r="C46" s="55"/>
      <c r="D46" s="57"/>
      <c r="E46" s="57"/>
      <c r="F46" s="32"/>
      <c r="G46" s="29"/>
    </row>
    <row r="47" spans="1:7" s="31" customFormat="1" ht="14.45" x14ac:dyDescent="0.3">
      <c r="A47" s="17"/>
      <c r="B47" s="33"/>
      <c r="C47" s="34"/>
      <c r="D47" s="32"/>
      <c r="E47" s="32"/>
      <c r="F47" s="32"/>
      <c r="G47" s="9"/>
    </row>
    <row r="48" spans="1:7" ht="47.25" x14ac:dyDescent="0.25">
      <c r="A48" s="17"/>
      <c r="B48" s="66"/>
      <c r="C48" s="67"/>
      <c r="D48" s="20" t="s">
        <v>6</v>
      </c>
      <c r="E48" s="4" t="s">
        <v>118</v>
      </c>
      <c r="F48" s="21" t="s">
        <v>4</v>
      </c>
      <c r="G48" s="29"/>
    </row>
    <row r="49" spans="1:7" ht="60.6" customHeight="1" x14ac:dyDescent="0.25">
      <c r="A49" s="17" t="s">
        <v>95</v>
      </c>
      <c r="B49" s="68" t="s">
        <v>121</v>
      </c>
      <c r="C49" s="69"/>
      <c r="D49" s="9"/>
      <c r="E49" s="9">
        <f>SUM(E50:E54)</f>
        <v>0</v>
      </c>
      <c r="F49" s="9">
        <f>'RELATÓRIO ANO 2018'!F21</f>
        <v>0</v>
      </c>
      <c r="G49" s="29"/>
    </row>
    <row r="50" spans="1:7" s="37" customFormat="1" ht="28.9" x14ac:dyDescent="0.3">
      <c r="A50" s="51" t="s">
        <v>24</v>
      </c>
      <c r="B50" s="64"/>
      <c r="C50" s="65"/>
      <c r="D50" s="53"/>
      <c r="E50" s="53" t="s">
        <v>104</v>
      </c>
      <c r="F50" s="9"/>
      <c r="G50" s="30"/>
    </row>
    <row r="51" spans="1:7" s="37" customFormat="1" ht="28.9" x14ac:dyDescent="0.3">
      <c r="A51" s="51" t="s">
        <v>25</v>
      </c>
      <c r="B51" s="64"/>
      <c r="C51" s="65"/>
      <c r="D51" s="53"/>
      <c r="E51" s="53" t="s">
        <v>104</v>
      </c>
      <c r="F51" s="9"/>
      <c r="G51" s="30"/>
    </row>
    <row r="52" spans="1:7" ht="14.45" x14ac:dyDescent="0.3">
      <c r="A52" s="51"/>
      <c r="B52" s="64"/>
      <c r="C52" s="65"/>
      <c r="D52" s="53"/>
      <c r="E52" s="53"/>
      <c r="F52" s="9"/>
      <c r="G52" s="29"/>
    </row>
    <row r="53" spans="1:7" ht="14.45" x14ac:dyDescent="0.3">
      <c r="A53" s="51"/>
      <c r="B53" s="54"/>
      <c r="C53" s="55"/>
      <c r="D53" s="57"/>
      <c r="E53" s="57"/>
      <c r="F53" s="32"/>
      <c r="G53" s="29"/>
    </row>
    <row r="54" spans="1:7" s="31" customFormat="1" ht="14.45" x14ac:dyDescent="0.3">
      <c r="A54" s="17"/>
      <c r="B54" s="33"/>
      <c r="C54" s="34"/>
      <c r="D54" s="32"/>
      <c r="E54" s="32"/>
      <c r="F54" s="32"/>
      <c r="G54" s="9"/>
    </row>
    <row r="55" spans="1:7" ht="47.25" x14ac:dyDescent="0.25">
      <c r="A55" s="17"/>
      <c r="B55" s="66"/>
      <c r="C55" s="67"/>
      <c r="D55" s="20" t="s">
        <v>6</v>
      </c>
      <c r="E55" s="4" t="s">
        <v>118</v>
      </c>
      <c r="F55" s="21" t="s">
        <v>4</v>
      </c>
      <c r="G55" s="29"/>
    </row>
    <row r="56" spans="1:7" ht="72" customHeight="1" x14ac:dyDescent="0.25">
      <c r="A56" s="17" t="s">
        <v>96</v>
      </c>
      <c r="B56" s="68" t="s">
        <v>122</v>
      </c>
      <c r="C56" s="69"/>
      <c r="D56" s="9"/>
      <c r="E56" s="9">
        <f>SUM(E57:E62)</f>
        <v>0</v>
      </c>
      <c r="F56" s="9">
        <f>'RELATÓRIO ANO 2018'!F22</f>
        <v>0</v>
      </c>
      <c r="G56" s="29"/>
    </row>
    <row r="57" spans="1:7" s="37" customFormat="1" ht="14.45" x14ac:dyDescent="0.3">
      <c r="A57" s="51" t="s">
        <v>24</v>
      </c>
      <c r="B57" s="64"/>
      <c r="C57" s="65"/>
      <c r="D57" s="53"/>
      <c r="E57" s="53" t="s">
        <v>105</v>
      </c>
      <c r="F57" s="9"/>
      <c r="G57" s="30"/>
    </row>
    <row r="58" spans="1:7" s="37" customFormat="1" ht="14.45" x14ac:dyDescent="0.3">
      <c r="A58" s="51" t="s">
        <v>25</v>
      </c>
      <c r="B58" s="64"/>
      <c r="C58" s="65"/>
      <c r="D58" s="53"/>
      <c r="E58" s="53" t="s">
        <v>105</v>
      </c>
      <c r="F58" s="9"/>
      <c r="G58" s="30"/>
    </row>
    <row r="59" spans="1:7" s="37" customFormat="1" ht="14.45" x14ac:dyDescent="0.3">
      <c r="A59" s="51" t="s">
        <v>26</v>
      </c>
      <c r="B59" s="64"/>
      <c r="C59" s="65"/>
      <c r="D59" s="53"/>
      <c r="E59" s="53" t="s">
        <v>105</v>
      </c>
      <c r="F59" s="9"/>
      <c r="G59" s="30"/>
    </row>
    <row r="60" spans="1:7" s="37" customFormat="1" ht="14.45" x14ac:dyDescent="0.3">
      <c r="A60" s="51" t="s">
        <v>48</v>
      </c>
      <c r="B60" s="64"/>
      <c r="C60" s="65"/>
      <c r="D60" s="53"/>
      <c r="E60" s="53" t="s">
        <v>105</v>
      </c>
      <c r="F60" s="9"/>
      <c r="G60" s="30"/>
    </row>
    <row r="61" spans="1:7" s="37" customFormat="1" ht="14.45" x14ac:dyDescent="0.3">
      <c r="A61" s="51"/>
      <c r="B61" s="64"/>
      <c r="C61" s="65"/>
      <c r="D61" s="53"/>
      <c r="E61" s="53"/>
      <c r="F61" s="9"/>
      <c r="G61" s="30"/>
    </row>
    <row r="62" spans="1:7" s="31" customFormat="1" ht="14.45" x14ac:dyDescent="0.3">
      <c r="A62" s="17"/>
      <c r="B62" s="33"/>
      <c r="C62" s="34"/>
      <c r="D62" s="32"/>
      <c r="E62" s="32"/>
      <c r="F62" s="32"/>
      <c r="G62" s="9"/>
    </row>
    <row r="63" spans="1:7" s="36" customFormat="1" ht="47.25" x14ac:dyDescent="0.25">
      <c r="A63" s="17"/>
      <c r="B63" s="70" t="s">
        <v>16</v>
      </c>
      <c r="C63" s="71"/>
      <c r="D63" s="20" t="s">
        <v>6</v>
      </c>
      <c r="E63" s="4" t="s">
        <v>118</v>
      </c>
      <c r="F63" s="21" t="s">
        <v>4</v>
      </c>
      <c r="G63" s="35"/>
    </row>
    <row r="64" spans="1:7" ht="62.45" customHeight="1" x14ac:dyDescent="0.25">
      <c r="A64" s="17" t="s">
        <v>49</v>
      </c>
      <c r="B64" s="68" t="s">
        <v>50</v>
      </c>
      <c r="C64" s="69"/>
      <c r="D64" s="9"/>
      <c r="E64" s="9">
        <f>SUM(E65:E71)</f>
        <v>0</v>
      </c>
      <c r="F64" s="9">
        <f>'RELATÓRIO ANO 2018'!F24</f>
        <v>0</v>
      </c>
      <c r="G64" s="29"/>
    </row>
    <row r="65" spans="1:7" ht="14.45" x14ac:dyDescent="0.3">
      <c r="A65" s="51" t="s">
        <v>24</v>
      </c>
      <c r="B65" s="64"/>
      <c r="C65" s="65"/>
      <c r="D65" s="53"/>
      <c r="E65" s="53" t="s">
        <v>105</v>
      </c>
      <c r="F65" s="9"/>
      <c r="G65" s="29"/>
    </row>
    <row r="66" spans="1:7" ht="14.45" x14ac:dyDescent="0.3">
      <c r="A66" s="51" t="s">
        <v>25</v>
      </c>
      <c r="B66" s="64"/>
      <c r="C66" s="65"/>
      <c r="D66" s="53"/>
      <c r="E66" s="53" t="s">
        <v>105</v>
      </c>
      <c r="F66" s="9"/>
      <c r="G66" s="29"/>
    </row>
    <row r="67" spans="1:7" ht="14.45" x14ac:dyDescent="0.3">
      <c r="A67" s="51" t="s">
        <v>26</v>
      </c>
      <c r="B67" s="64"/>
      <c r="C67" s="65"/>
      <c r="D67" s="53"/>
      <c r="E67" s="53" t="s">
        <v>105</v>
      </c>
      <c r="F67" s="9"/>
      <c r="G67" s="29"/>
    </row>
    <row r="68" spans="1:7" ht="14.45" x14ac:dyDescent="0.3">
      <c r="A68" s="51" t="s">
        <v>48</v>
      </c>
      <c r="B68" s="64"/>
      <c r="C68" s="65"/>
      <c r="D68" s="53"/>
      <c r="E68" s="53" t="s">
        <v>105</v>
      </c>
      <c r="F68" s="9"/>
      <c r="G68" s="29"/>
    </row>
    <row r="69" spans="1:7" ht="14.45" x14ac:dyDescent="0.3">
      <c r="A69" s="51"/>
      <c r="B69" s="64"/>
      <c r="C69" s="65"/>
      <c r="D69" s="53"/>
      <c r="E69" s="53"/>
      <c r="F69" s="9"/>
      <c r="G69" s="29"/>
    </row>
    <row r="70" spans="1:7" ht="14.45" x14ac:dyDescent="0.3">
      <c r="A70" s="51"/>
      <c r="B70" s="54"/>
      <c r="C70" s="55"/>
      <c r="D70" s="57"/>
      <c r="E70" s="57"/>
      <c r="F70" s="32"/>
      <c r="G70" s="29"/>
    </row>
    <row r="71" spans="1:7" s="31" customFormat="1" ht="14.45" x14ac:dyDescent="0.3">
      <c r="A71" s="17"/>
      <c r="B71" s="33"/>
      <c r="C71" s="34"/>
      <c r="D71" s="32"/>
      <c r="E71" s="32"/>
      <c r="F71" s="32"/>
      <c r="G71" s="9"/>
    </row>
    <row r="72" spans="1:7" s="31" customFormat="1" ht="47.25" x14ac:dyDescent="0.25">
      <c r="A72" s="17"/>
      <c r="B72" s="15"/>
      <c r="C72" s="16"/>
      <c r="D72" s="20" t="s">
        <v>6</v>
      </c>
      <c r="E72" s="4" t="s">
        <v>118</v>
      </c>
      <c r="F72" s="21" t="s">
        <v>4</v>
      </c>
      <c r="G72" s="9"/>
    </row>
    <row r="73" spans="1:7" s="31" customFormat="1" ht="68.45" customHeight="1" x14ac:dyDescent="0.25">
      <c r="A73" s="17" t="s">
        <v>51</v>
      </c>
      <c r="B73" s="68" t="s">
        <v>93</v>
      </c>
      <c r="C73" s="69"/>
      <c r="D73" s="9"/>
      <c r="E73" s="9">
        <f>SUM(E74:E79)</f>
        <v>0</v>
      </c>
      <c r="F73" s="9">
        <f>'RELATÓRIO ANO 2018'!F25</f>
        <v>0</v>
      </c>
      <c r="G73" s="9"/>
    </row>
    <row r="74" spans="1:7" ht="30" x14ac:dyDescent="0.25">
      <c r="A74" s="51" t="s">
        <v>24</v>
      </c>
      <c r="B74" s="64"/>
      <c r="C74" s="65"/>
      <c r="D74" s="53"/>
      <c r="E74" s="53" t="s">
        <v>105</v>
      </c>
      <c r="F74" s="9"/>
      <c r="G74" s="29"/>
    </row>
    <row r="75" spans="1:7" ht="14.45" x14ac:dyDescent="0.3">
      <c r="A75" s="51" t="s">
        <v>25</v>
      </c>
      <c r="B75" s="64"/>
      <c r="C75" s="65"/>
      <c r="D75" s="53"/>
      <c r="E75" s="53" t="s">
        <v>105</v>
      </c>
      <c r="F75" s="9"/>
      <c r="G75" s="29"/>
    </row>
    <row r="76" spans="1:7" ht="14.45" x14ac:dyDescent="0.3">
      <c r="A76" s="51" t="s">
        <v>26</v>
      </c>
      <c r="B76" s="64"/>
      <c r="C76" s="65"/>
      <c r="D76" s="53"/>
      <c r="E76" s="53" t="s">
        <v>105</v>
      </c>
      <c r="F76" s="9"/>
      <c r="G76" s="29"/>
    </row>
    <row r="77" spans="1:7" ht="14.45" x14ac:dyDescent="0.3">
      <c r="A77" s="51" t="s">
        <v>48</v>
      </c>
      <c r="B77" s="64"/>
      <c r="C77" s="65"/>
      <c r="D77" s="53"/>
      <c r="E77" s="53" t="s">
        <v>105</v>
      </c>
      <c r="F77" s="9"/>
      <c r="G77" s="29"/>
    </row>
    <row r="78" spans="1:7" ht="14.45" x14ac:dyDescent="0.3">
      <c r="A78" s="51"/>
      <c r="B78" s="54"/>
      <c r="C78" s="55"/>
      <c r="D78" s="57"/>
      <c r="E78" s="57"/>
      <c r="F78" s="32"/>
      <c r="G78" s="29"/>
    </row>
    <row r="79" spans="1:7" s="31" customFormat="1" ht="14.45" x14ac:dyDescent="0.3">
      <c r="A79" s="17"/>
      <c r="B79" s="33"/>
      <c r="C79" s="34"/>
      <c r="D79" s="32"/>
      <c r="E79" s="32"/>
      <c r="F79" s="32"/>
      <c r="G79" s="9"/>
    </row>
    <row r="80" spans="1:7" s="36" customFormat="1" ht="47.25" x14ac:dyDescent="0.25">
      <c r="A80" s="17"/>
      <c r="B80" s="15"/>
      <c r="C80" s="16"/>
      <c r="D80" s="20" t="s">
        <v>6</v>
      </c>
      <c r="E80" s="4" t="s">
        <v>118</v>
      </c>
      <c r="F80" s="21" t="s">
        <v>4</v>
      </c>
      <c r="G80" s="35"/>
    </row>
    <row r="81" spans="1:7" ht="52.9" customHeight="1" x14ac:dyDescent="0.25">
      <c r="A81" s="17" t="s">
        <v>52</v>
      </c>
      <c r="B81" s="68" t="s">
        <v>53</v>
      </c>
      <c r="C81" s="69"/>
      <c r="D81" s="9"/>
      <c r="E81" s="9">
        <f>SUM(E82:E86)</f>
        <v>0</v>
      </c>
      <c r="F81" s="9">
        <f>'RELATÓRIO ANO 2018'!F26</f>
        <v>0</v>
      </c>
      <c r="G81" s="29"/>
    </row>
    <row r="82" spans="1:7" ht="14.45" x14ac:dyDescent="0.3">
      <c r="A82" s="51" t="s">
        <v>24</v>
      </c>
      <c r="B82" s="64"/>
      <c r="C82" s="65"/>
      <c r="D82" s="53"/>
      <c r="E82" s="53" t="s">
        <v>106</v>
      </c>
      <c r="F82" s="9"/>
      <c r="G82" s="29"/>
    </row>
    <row r="83" spans="1:7" ht="14.45" x14ac:dyDescent="0.3">
      <c r="A83" s="51" t="s">
        <v>25</v>
      </c>
      <c r="B83" s="64"/>
      <c r="C83" s="65"/>
      <c r="D83" s="53"/>
      <c r="E83" s="53" t="s">
        <v>106</v>
      </c>
      <c r="F83" s="9"/>
      <c r="G83" s="29"/>
    </row>
    <row r="84" spans="1:7" ht="14.45" x14ac:dyDescent="0.3">
      <c r="A84" s="51"/>
      <c r="B84" s="64"/>
      <c r="C84" s="65"/>
      <c r="D84" s="53"/>
      <c r="E84" s="53"/>
      <c r="F84" s="9"/>
      <c r="G84" s="29"/>
    </row>
    <row r="85" spans="1:7" ht="14.45" x14ac:dyDescent="0.3">
      <c r="A85" s="51"/>
      <c r="B85" s="54"/>
      <c r="C85" s="55"/>
      <c r="D85" s="57"/>
      <c r="E85" s="57"/>
      <c r="F85" s="32"/>
      <c r="G85" s="29"/>
    </row>
    <row r="86" spans="1:7" s="31" customFormat="1" x14ac:dyDescent="0.25">
      <c r="A86" s="17"/>
      <c r="B86" s="33"/>
      <c r="C86" s="34"/>
      <c r="D86" s="32"/>
      <c r="E86" s="32"/>
      <c r="F86" s="32"/>
      <c r="G86" s="9"/>
    </row>
    <row r="87" spans="1:7" s="36" customFormat="1" ht="47.25" x14ac:dyDescent="0.25">
      <c r="A87" s="17"/>
      <c r="B87" s="15"/>
      <c r="C87" s="16"/>
      <c r="D87" s="20" t="s">
        <v>6</v>
      </c>
      <c r="E87" s="4" t="s">
        <v>118</v>
      </c>
      <c r="F87" s="21" t="s">
        <v>4</v>
      </c>
      <c r="G87" s="35"/>
    </row>
    <row r="88" spans="1:7" ht="59.45" customHeight="1" x14ac:dyDescent="0.25">
      <c r="A88" s="17" t="s">
        <v>54</v>
      </c>
      <c r="B88" s="68" t="s">
        <v>55</v>
      </c>
      <c r="C88" s="69"/>
      <c r="D88" s="9"/>
      <c r="E88" s="9">
        <f>SUM(E89:E94)</f>
        <v>0</v>
      </c>
      <c r="F88" s="9">
        <f>'RELATÓRIO ANO 2018'!F27</f>
        <v>0</v>
      </c>
      <c r="G88" s="29"/>
    </row>
    <row r="89" spans="1:7" ht="30" x14ac:dyDescent="0.25">
      <c r="A89" s="51" t="s">
        <v>24</v>
      </c>
      <c r="B89" s="64"/>
      <c r="C89" s="65"/>
      <c r="D89" s="53"/>
      <c r="E89" s="53" t="s">
        <v>107</v>
      </c>
      <c r="F89" s="9"/>
      <c r="G89" s="29"/>
    </row>
    <row r="90" spans="1:7" ht="30" x14ac:dyDescent="0.25">
      <c r="A90" s="51" t="s">
        <v>25</v>
      </c>
      <c r="B90" s="64"/>
      <c r="C90" s="65"/>
      <c r="D90" s="53"/>
      <c r="E90" s="53" t="s">
        <v>107</v>
      </c>
      <c r="F90" s="9"/>
      <c r="G90" s="29"/>
    </row>
    <row r="91" spans="1:7" ht="30" x14ac:dyDescent="0.25">
      <c r="A91" s="51" t="s">
        <v>26</v>
      </c>
      <c r="B91" s="64"/>
      <c r="C91" s="65"/>
      <c r="D91" s="53"/>
      <c r="E91" s="53" t="s">
        <v>107</v>
      </c>
      <c r="F91" s="9"/>
      <c r="G91" s="29"/>
    </row>
    <row r="92" spans="1:7" ht="30" x14ac:dyDescent="0.25">
      <c r="A92" s="51" t="s">
        <v>48</v>
      </c>
      <c r="B92" s="64"/>
      <c r="C92" s="65"/>
      <c r="D92" s="53"/>
      <c r="E92" s="53" t="s">
        <v>107</v>
      </c>
      <c r="F92" s="9"/>
      <c r="G92" s="29"/>
    </row>
    <row r="93" spans="1:7" x14ac:dyDescent="0.25">
      <c r="A93" s="51"/>
      <c r="B93" s="54"/>
      <c r="C93" s="55"/>
      <c r="D93" s="57"/>
      <c r="E93" s="57"/>
      <c r="F93" s="32"/>
      <c r="G93" s="29"/>
    </row>
    <row r="94" spans="1:7" s="31" customFormat="1" x14ac:dyDescent="0.25">
      <c r="A94" s="17"/>
      <c r="B94" s="33"/>
      <c r="C94" s="34"/>
      <c r="D94" s="32"/>
      <c r="E94" s="32"/>
      <c r="F94" s="32"/>
      <c r="G94" s="9"/>
    </row>
    <row r="95" spans="1:7" ht="47.25" x14ac:dyDescent="0.25">
      <c r="A95" s="17"/>
      <c r="B95" s="66"/>
      <c r="C95" s="67"/>
      <c r="D95" s="20" t="s">
        <v>6</v>
      </c>
      <c r="E95" s="4" t="s">
        <v>118</v>
      </c>
      <c r="F95" s="21" t="s">
        <v>4</v>
      </c>
      <c r="G95" s="29"/>
    </row>
    <row r="96" spans="1:7" ht="61.15" customHeight="1" x14ac:dyDescent="0.25">
      <c r="A96" s="17" t="s">
        <v>56</v>
      </c>
      <c r="B96" s="68" t="s">
        <v>57</v>
      </c>
      <c r="C96" s="69"/>
      <c r="D96" s="9"/>
      <c r="E96" s="9">
        <f>SUM(E97:E103)</f>
        <v>0</v>
      </c>
      <c r="F96" s="9">
        <f>'RELATÓRIO ANO 2018'!F28</f>
        <v>0</v>
      </c>
      <c r="G96" s="29"/>
    </row>
    <row r="97" spans="1:7" ht="30" x14ac:dyDescent="0.25">
      <c r="A97" s="51" t="s">
        <v>24</v>
      </c>
      <c r="B97" s="64"/>
      <c r="C97" s="65"/>
      <c r="D97" s="53"/>
      <c r="E97" s="53" t="s">
        <v>108</v>
      </c>
      <c r="F97" s="9"/>
      <c r="G97" s="29"/>
    </row>
    <row r="98" spans="1:7" ht="30" x14ac:dyDescent="0.25">
      <c r="A98" s="51" t="s">
        <v>25</v>
      </c>
      <c r="B98" s="64"/>
      <c r="C98" s="65"/>
      <c r="D98" s="53"/>
      <c r="E98" s="53" t="s">
        <v>108</v>
      </c>
      <c r="F98" s="9"/>
      <c r="G98" s="29"/>
    </row>
    <row r="99" spans="1:7" ht="30" x14ac:dyDescent="0.25">
      <c r="A99" s="51" t="s">
        <v>26</v>
      </c>
      <c r="B99" s="64"/>
      <c r="C99" s="65"/>
      <c r="D99" s="53"/>
      <c r="E99" s="53" t="s">
        <v>108</v>
      </c>
      <c r="F99" s="9"/>
      <c r="G99" s="29"/>
    </row>
    <row r="100" spans="1:7" ht="30" x14ac:dyDescent="0.25">
      <c r="A100" s="51" t="s">
        <v>48</v>
      </c>
      <c r="B100" s="64"/>
      <c r="C100" s="65"/>
      <c r="D100" s="53"/>
      <c r="E100" s="53" t="s">
        <v>108</v>
      </c>
      <c r="F100" s="9"/>
      <c r="G100" s="29"/>
    </row>
    <row r="101" spans="1:7" x14ac:dyDescent="0.25">
      <c r="A101" s="51"/>
      <c r="B101" s="64"/>
      <c r="C101" s="65"/>
      <c r="D101" s="53"/>
      <c r="E101" s="53"/>
      <c r="F101" s="9"/>
      <c r="G101" s="29"/>
    </row>
    <row r="102" spans="1:7" x14ac:dyDescent="0.25">
      <c r="A102" s="51"/>
      <c r="B102" s="54"/>
      <c r="C102" s="55"/>
      <c r="D102" s="57"/>
      <c r="E102" s="57"/>
      <c r="F102" s="32"/>
      <c r="G102" s="29"/>
    </row>
    <row r="103" spans="1:7" s="31" customFormat="1" x14ac:dyDescent="0.25">
      <c r="A103" s="17"/>
      <c r="B103" s="33"/>
      <c r="C103" s="34"/>
      <c r="D103" s="32"/>
      <c r="E103" s="32"/>
      <c r="F103" s="32"/>
      <c r="G103" s="9"/>
    </row>
    <row r="104" spans="1:7" s="36" customFormat="1" ht="47.25" x14ac:dyDescent="0.25">
      <c r="A104" s="17"/>
      <c r="B104" s="70" t="s">
        <v>21</v>
      </c>
      <c r="C104" s="71"/>
      <c r="D104" s="20" t="s">
        <v>6</v>
      </c>
      <c r="E104" s="4" t="s">
        <v>118</v>
      </c>
      <c r="F104" s="21" t="s">
        <v>4</v>
      </c>
      <c r="G104" s="35"/>
    </row>
    <row r="105" spans="1:7" ht="84.6" customHeight="1" x14ac:dyDescent="0.25">
      <c r="A105" s="17" t="s">
        <v>58</v>
      </c>
      <c r="B105" s="68" t="s">
        <v>59</v>
      </c>
      <c r="C105" s="69"/>
      <c r="D105" s="9"/>
      <c r="E105" s="9">
        <f>SUM(E106:E111)</f>
        <v>0</v>
      </c>
      <c r="F105" s="9">
        <f>'RELATÓRIO ANO 2018'!F31</f>
        <v>0</v>
      </c>
      <c r="G105" s="29"/>
    </row>
    <row r="106" spans="1:7" ht="30" x14ac:dyDescent="0.25">
      <c r="A106" s="51" t="s">
        <v>24</v>
      </c>
      <c r="B106" s="64"/>
      <c r="C106" s="65"/>
      <c r="D106" s="53"/>
      <c r="E106" s="53" t="s">
        <v>109</v>
      </c>
      <c r="F106" s="9"/>
      <c r="G106" s="29"/>
    </row>
    <row r="107" spans="1:7" ht="30" x14ac:dyDescent="0.25">
      <c r="A107" s="51" t="s">
        <v>25</v>
      </c>
      <c r="B107" s="64"/>
      <c r="C107" s="65"/>
      <c r="D107" s="53"/>
      <c r="E107" s="53" t="s">
        <v>109</v>
      </c>
      <c r="F107" s="9"/>
      <c r="G107" s="29"/>
    </row>
    <row r="108" spans="1:7" ht="30" x14ac:dyDescent="0.25">
      <c r="A108" s="51" t="s">
        <v>26</v>
      </c>
      <c r="B108" s="64"/>
      <c r="C108" s="65"/>
      <c r="D108" s="53"/>
      <c r="E108" s="53" t="s">
        <v>109</v>
      </c>
      <c r="F108" s="9"/>
      <c r="G108" s="29"/>
    </row>
    <row r="109" spans="1:7" ht="30" x14ac:dyDescent="0.25">
      <c r="A109" s="51" t="s">
        <v>48</v>
      </c>
      <c r="B109" s="64"/>
      <c r="C109" s="65"/>
      <c r="D109" s="53"/>
      <c r="E109" s="53" t="s">
        <v>109</v>
      </c>
      <c r="F109" s="9"/>
      <c r="G109" s="29"/>
    </row>
    <row r="110" spans="1:7" x14ac:dyDescent="0.25">
      <c r="A110" s="51"/>
      <c r="B110" s="64"/>
      <c r="C110" s="65"/>
      <c r="D110" s="53"/>
      <c r="E110" s="53"/>
      <c r="F110" s="9"/>
      <c r="G110" s="29"/>
    </row>
    <row r="111" spans="1:7" s="31" customFormat="1" x14ac:dyDescent="0.25">
      <c r="A111" s="17"/>
      <c r="B111" s="33"/>
      <c r="C111" s="34"/>
      <c r="D111" s="32"/>
      <c r="E111" s="32"/>
      <c r="F111" s="32"/>
      <c r="G111" s="9"/>
    </row>
    <row r="112" spans="1:7" s="36" customFormat="1" ht="47.25" x14ac:dyDescent="0.25">
      <c r="A112" s="17"/>
      <c r="B112" s="15"/>
      <c r="C112" s="16"/>
      <c r="D112" s="20" t="s">
        <v>6</v>
      </c>
      <c r="E112" s="4" t="s">
        <v>118</v>
      </c>
      <c r="F112" s="21" t="s">
        <v>4</v>
      </c>
      <c r="G112" s="35"/>
    </row>
    <row r="113" spans="1:7" ht="81" customHeight="1" x14ac:dyDescent="0.25">
      <c r="A113" s="17" t="s">
        <v>60</v>
      </c>
      <c r="B113" s="68" t="s">
        <v>62</v>
      </c>
      <c r="C113" s="69"/>
      <c r="D113" s="9"/>
      <c r="E113" s="9">
        <f>SUM(E114:E119)</f>
        <v>0</v>
      </c>
      <c r="F113" s="9">
        <f>'RELATÓRIO ANO 2018'!F32</f>
        <v>0</v>
      </c>
      <c r="G113" s="29"/>
    </row>
    <row r="114" spans="1:7" ht="30" x14ac:dyDescent="0.25">
      <c r="A114" s="51" t="s">
        <v>24</v>
      </c>
      <c r="B114" s="64"/>
      <c r="C114" s="65"/>
      <c r="D114" s="53"/>
      <c r="E114" s="53" t="s">
        <v>109</v>
      </c>
      <c r="F114" s="9"/>
      <c r="G114" s="29"/>
    </row>
    <row r="115" spans="1:7" ht="30" x14ac:dyDescent="0.25">
      <c r="A115" s="51" t="s">
        <v>25</v>
      </c>
      <c r="B115" s="64"/>
      <c r="C115" s="65"/>
      <c r="D115" s="53"/>
      <c r="E115" s="53" t="s">
        <v>109</v>
      </c>
      <c r="F115" s="9"/>
      <c r="G115" s="29"/>
    </row>
    <row r="116" spans="1:7" ht="30" x14ac:dyDescent="0.25">
      <c r="A116" s="51" t="s">
        <v>26</v>
      </c>
      <c r="B116" s="64"/>
      <c r="C116" s="65"/>
      <c r="D116" s="53"/>
      <c r="E116" s="53" t="s">
        <v>109</v>
      </c>
      <c r="F116" s="9"/>
      <c r="G116" s="29"/>
    </row>
    <row r="117" spans="1:7" ht="30" x14ac:dyDescent="0.25">
      <c r="A117" s="51" t="s">
        <v>48</v>
      </c>
      <c r="B117" s="64"/>
      <c r="C117" s="65"/>
      <c r="D117" s="53"/>
      <c r="E117" s="53" t="s">
        <v>109</v>
      </c>
      <c r="F117" s="9"/>
      <c r="G117" s="29"/>
    </row>
    <row r="118" spans="1:7" x14ac:dyDescent="0.25">
      <c r="A118" s="51"/>
      <c r="B118" s="54"/>
      <c r="C118" s="55"/>
      <c r="D118" s="53"/>
      <c r="E118" s="53"/>
      <c r="F118" s="9"/>
      <c r="G118" s="29"/>
    </row>
    <row r="119" spans="1:7" s="31" customFormat="1" x14ac:dyDescent="0.25">
      <c r="A119" s="17"/>
      <c r="B119" s="66"/>
      <c r="C119" s="67"/>
      <c r="D119" s="9"/>
      <c r="E119" s="9"/>
      <c r="F119" s="9"/>
      <c r="G119" s="9"/>
    </row>
    <row r="120" spans="1:7" s="36" customFormat="1" ht="47.25" x14ac:dyDescent="0.25">
      <c r="A120" s="17"/>
      <c r="B120" s="15"/>
      <c r="C120" s="16"/>
      <c r="D120" s="20" t="s">
        <v>6</v>
      </c>
      <c r="E120" s="4" t="s">
        <v>118</v>
      </c>
      <c r="F120" s="21" t="s">
        <v>4</v>
      </c>
      <c r="G120" s="35"/>
    </row>
    <row r="121" spans="1:7" ht="69" customHeight="1" x14ac:dyDescent="0.25">
      <c r="A121" s="17" t="s">
        <v>61</v>
      </c>
      <c r="B121" s="81" t="s">
        <v>123</v>
      </c>
      <c r="C121" s="81"/>
      <c r="D121" s="9"/>
      <c r="E121" s="9">
        <f>SUM(E122:E125)</f>
        <v>0</v>
      </c>
      <c r="F121" s="9">
        <f>'RELATÓRIO ANO 2018'!F33</f>
        <v>0</v>
      </c>
      <c r="G121" s="29"/>
    </row>
    <row r="122" spans="1:7" ht="30" x14ac:dyDescent="0.25">
      <c r="A122" s="51" t="s">
        <v>24</v>
      </c>
      <c r="B122" s="64"/>
      <c r="C122" s="65"/>
      <c r="D122" s="53"/>
      <c r="E122" s="53" t="s">
        <v>110</v>
      </c>
      <c r="F122" s="9"/>
      <c r="G122" s="29"/>
    </row>
    <row r="123" spans="1:7" ht="30" x14ac:dyDescent="0.25">
      <c r="A123" s="51" t="s">
        <v>25</v>
      </c>
      <c r="B123" s="64"/>
      <c r="C123" s="65"/>
      <c r="D123" s="53"/>
      <c r="E123" s="53" t="s">
        <v>110</v>
      </c>
      <c r="F123" s="9"/>
      <c r="G123" s="29"/>
    </row>
    <row r="124" spans="1:7" x14ac:dyDescent="0.25">
      <c r="A124" s="51"/>
      <c r="B124" s="54"/>
      <c r="C124" s="55"/>
      <c r="D124" s="53"/>
      <c r="E124" s="53"/>
      <c r="F124" s="9"/>
      <c r="G124" s="29"/>
    </row>
    <row r="125" spans="1:7" s="31" customFormat="1" x14ac:dyDescent="0.25">
      <c r="A125" s="17"/>
      <c r="B125" s="66"/>
      <c r="C125" s="67"/>
      <c r="D125" s="9"/>
      <c r="E125" s="9"/>
      <c r="F125" s="9"/>
      <c r="G125" s="9"/>
    </row>
    <row r="126" spans="1:7" s="36" customFormat="1" ht="47.25" x14ac:dyDescent="0.25">
      <c r="A126" s="38"/>
      <c r="B126" s="39"/>
      <c r="C126" s="40"/>
      <c r="D126" s="20" t="s">
        <v>6</v>
      </c>
      <c r="E126" s="4" t="s">
        <v>118</v>
      </c>
      <c r="F126" s="21" t="s">
        <v>4</v>
      </c>
      <c r="G126" s="35"/>
    </row>
    <row r="127" spans="1:7" ht="66" customHeight="1" x14ac:dyDescent="0.25">
      <c r="A127" s="17" t="s">
        <v>63</v>
      </c>
      <c r="B127" s="68" t="s">
        <v>64</v>
      </c>
      <c r="C127" s="69"/>
      <c r="D127" s="9"/>
      <c r="E127" s="9">
        <f>SUM(E128:E133)</f>
        <v>0</v>
      </c>
      <c r="F127" s="9">
        <f>'RELATÓRIO ANO 2018'!F34</f>
        <v>0</v>
      </c>
      <c r="G127" s="29"/>
    </row>
    <row r="128" spans="1:7" x14ac:dyDescent="0.25">
      <c r="A128" s="51" t="s">
        <v>24</v>
      </c>
      <c r="B128" s="64"/>
      <c r="C128" s="65"/>
      <c r="D128" s="53"/>
      <c r="E128" s="53" t="s">
        <v>111</v>
      </c>
      <c r="F128" s="9"/>
      <c r="G128" s="29"/>
    </row>
    <row r="129" spans="1:7" x14ac:dyDescent="0.25">
      <c r="A129" s="51" t="s">
        <v>25</v>
      </c>
      <c r="B129" s="64"/>
      <c r="C129" s="65"/>
      <c r="D129" s="53"/>
      <c r="E129" s="53" t="s">
        <v>111</v>
      </c>
      <c r="F129" s="9"/>
      <c r="G129" s="29"/>
    </row>
    <row r="130" spans="1:7" x14ac:dyDescent="0.25">
      <c r="A130" s="51" t="s">
        <v>26</v>
      </c>
      <c r="B130" s="64"/>
      <c r="C130" s="65"/>
      <c r="D130" s="53"/>
      <c r="E130" s="53" t="s">
        <v>111</v>
      </c>
      <c r="F130" s="9"/>
      <c r="G130" s="29"/>
    </row>
    <row r="131" spans="1:7" x14ac:dyDescent="0.25">
      <c r="A131" s="51" t="s">
        <v>48</v>
      </c>
      <c r="B131" s="64"/>
      <c r="C131" s="65"/>
      <c r="D131" s="53"/>
      <c r="E131" s="53" t="s">
        <v>111</v>
      </c>
      <c r="F131" s="9"/>
      <c r="G131" s="29"/>
    </row>
    <row r="132" spans="1:7" x14ac:dyDescent="0.25">
      <c r="A132" s="51"/>
      <c r="B132" s="54"/>
      <c r="C132" s="55"/>
      <c r="D132" s="53"/>
      <c r="E132" s="53"/>
      <c r="F132" s="9"/>
      <c r="G132" s="29"/>
    </row>
    <row r="133" spans="1:7" s="31" customFormat="1" x14ac:dyDescent="0.25">
      <c r="A133" s="17"/>
      <c r="B133" s="33"/>
      <c r="C133" s="34"/>
      <c r="D133" s="9"/>
      <c r="E133" s="9"/>
      <c r="F133" s="9"/>
      <c r="G133" s="9"/>
    </row>
    <row r="134" spans="1:7" s="36" customFormat="1" ht="47.25" x14ac:dyDescent="0.25">
      <c r="A134" s="17"/>
      <c r="B134" s="15"/>
      <c r="C134" s="16"/>
      <c r="D134" s="20" t="s">
        <v>6</v>
      </c>
      <c r="E134" s="4" t="s">
        <v>118</v>
      </c>
      <c r="F134" s="21" t="s">
        <v>4</v>
      </c>
      <c r="G134" s="35"/>
    </row>
    <row r="135" spans="1:7" ht="100.15" customHeight="1" x14ac:dyDescent="0.25">
      <c r="A135" s="17" t="s">
        <v>65</v>
      </c>
      <c r="B135" s="68" t="s">
        <v>124</v>
      </c>
      <c r="C135" s="69"/>
      <c r="D135" s="9"/>
      <c r="E135" s="9">
        <f>SUM(E136:E139)</f>
        <v>0</v>
      </c>
      <c r="F135" s="9">
        <f>'RELATÓRIO ANO 2018'!F35</f>
        <v>0</v>
      </c>
      <c r="G135" s="29"/>
    </row>
    <row r="136" spans="1:7" ht="30" x14ac:dyDescent="0.25">
      <c r="A136" s="51" t="s">
        <v>24</v>
      </c>
      <c r="B136" s="64"/>
      <c r="C136" s="65"/>
      <c r="D136" s="53"/>
      <c r="E136" s="53" t="s">
        <v>112</v>
      </c>
      <c r="F136" s="9"/>
      <c r="G136" s="29"/>
    </row>
    <row r="137" spans="1:7" ht="30" x14ac:dyDescent="0.25">
      <c r="A137" s="51" t="s">
        <v>25</v>
      </c>
      <c r="B137" s="64"/>
      <c r="C137" s="65"/>
      <c r="D137" s="53"/>
      <c r="E137" s="53" t="s">
        <v>112</v>
      </c>
      <c r="F137" s="9"/>
      <c r="G137" s="29"/>
    </row>
    <row r="138" spans="1:7" x14ac:dyDescent="0.25">
      <c r="A138" s="51"/>
      <c r="B138" s="54"/>
      <c r="C138" s="55"/>
      <c r="D138" s="53"/>
      <c r="E138" s="53"/>
      <c r="F138" s="9"/>
      <c r="G138" s="29"/>
    </row>
    <row r="139" spans="1:7" s="31" customFormat="1" x14ac:dyDescent="0.25">
      <c r="A139" s="17"/>
      <c r="B139" s="33"/>
      <c r="C139" s="34"/>
      <c r="D139" s="9"/>
      <c r="E139" s="9"/>
      <c r="F139" s="9"/>
      <c r="G139" s="9"/>
    </row>
    <row r="140" spans="1:7" ht="47.25" x14ac:dyDescent="0.25">
      <c r="A140" s="17"/>
      <c r="B140" s="15"/>
      <c r="C140" s="16"/>
      <c r="D140" s="20" t="s">
        <v>6</v>
      </c>
      <c r="E140" s="4" t="s">
        <v>118</v>
      </c>
      <c r="F140" s="21" t="s">
        <v>4</v>
      </c>
      <c r="G140" s="29"/>
    </row>
    <row r="141" spans="1:7" ht="102.6" customHeight="1" x14ac:dyDescent="0.25">
      <c r="A141" s="17" t="s">
        <v>66</v>
      </c>
      <c r="B141" s="68" t="s">
        <v>127</v>
      </c>
      <c r="C141" s="69"/>
      <c r="D141" s="9"/>
      <c r="E141" s="9">
        <f>SUM(E142:E145)</f>
        <v>0</v>
      </c>
      <c r="F141" s="9">
        <f>'RELATÓRIO ANO 2018'!F36</f>
        <v>0</v>
      </c>
      <c r="G141" s="29"/>
    </row>
    <row r="142" spans="1:7" ht="30" x14ac:dyDescent="0.25">
      <c r="A142" s="51" t="s">
        <v>24</v>
      </c>
      <c r="B142" s="64"/>
      <c r="C142" s="65"/>
      <c r="D142" s="53"/>
      <c r="E142" s="53" t="s">
        <v>112</v>
      </c>
      <c r="F142" s="9"/>
      <c r="G142" s="29"/>
    </row>
    <row r="143" spans="1:7" ht="30" x14ac:dyDescent="0.25">
      <c r="A143" s="51" t="s">
        <v>25</v>
      </c>
      <c r="B143" s="64"/>
      <c r="C143" s="65"/>
      <c r="D143" s="53"/>
      <c r="E143" s="53" t="s">
        <v>112</v>
      </c>
      <c r="F143" s="9"/>
      <c r="G143" s="29"/>
    </row>
    <row r="144" spans="1:7" x14ac:dyDescent="0.25">
      <c r="A144" s="51"/>
      <c r="B144" s="54"/>
      <c r="C144" s="55"/>
      <c r="D144" s="53"/>
      <c r="E144" s="53"/>
      <c r="F144" s="9"/>
      <c r="G144" s="29"/>
    </row>
    <row r="145" spans="1:7" s="31" customFormat="1" x14ac:dyDescent="0.25">
      <c r="A145" s="17"/>
      <c r="B145" s="33"/>
      <c r="C145" s="34"/>
      <c r="D145" s="9"/>
      <c r="E145" s="9"/>
      <c r="F145" s="9"/>
      <c r="G145" s="9"/>
    </row>
    <row r="146" spans="1:7" s="36" customFormat="1" ht="47.25" x14ac:dyDescent="0.25">
      <c r="A146" s="17"/>
      <c r="B146" s="15"/>
      <c r="C146" s="16"/>
      <c r="D146" s="20" t="s">
        <v>6</v>
      </c>
      <c r="E146" s="4" t="s">
        <v>118</v>
      </c>
      <c r="F146" s="21" t="s">
        <v>4</v>
      </c>
      <c r="G146" s="35"/>
    </row>
    <row r="147" spans="1:7" ht="67.900000000000006" customHeight="1" x14ac:dyDescent="0.25">
      <c r="A147" s="17" t="s">
        <v>67</v>
      </c>
      <c r="B147" s="68" t="s">
        <v>68</v>
      </c>
      <c r="C147" s="69"/>
      <c r="D147" s="9"/>
      <c r="E147" s="9">
        <f>SUM(E148:E153)</f>
        <v>0</v>
      </c>
      <c r="F147" s="9">
        <f>'RELATÓRIO ANO 2018'!F37</f>
        <v>0</v>
      </c>
      <c r="G147" s="29"/>
    </row>
    <row r="148" spans="1:7" ht="30" x14ac:dyDescent="0.25">
      <c r="A148" s="51" t="s">
        <v>24</v>
      </c>
      <c r="B148" s="64"/>
      <c r="C148" s="65"/>
      <c r="D148" s="53"/>
      <c r="E148" s="53" t="s">
        <v>112</v>
      </c>
      <c r="F148" s="9"/>
      <c r="G148" s="29"/>
    </row>
    <row r="149" spans="1:7" ht="30" x14ac:dyDescent="0.25">
      <c r="A149" s="51" t="s">
        <v>25</v>
      </c>
      <c r="B149" s="64"/>
      <c r="C149" s="65"/>
      <c r="D149" s="53"/>
      <c r="E149" s="53" t="s">
        <v>112</v>
      </c>
      <c r="F149" s="9"/>
      <c r="G149" s="29"/>
    </row>
    <row r="150" spans="1:7" ht="30" x14ac:dyDescent="0.25">
      <c r="A150" s="51" t="s">
        <v>26</v>
      </c>
      <c r="B150" s="64"/>
      <c r="C150" s="65"/>
      <c r="D150" s="53"/>
      <c r="E150" s="53" t="s">
        <v>112</v>
      </c>
      <c r="F150" s="9"/>
      <c r="G150" s="29"/>
    </row>
    <row r="151" spans="1:7" ht="30" x14ac:dyDescent="0.25">
      <c r="A151" s="51" t="s">
        <v>48</v>
      </c>
      <c r="B151" s="64"/>
      <c r="C151" s="65"/>
      <c r="D151" s="53"/>
      <c r="E151" s="53" t="s">
        <v>112</v>
      </c>
      <c r="F151" s="9"/>
      <c r="G151" s="29"/>
    </row>
    <row r="152" spans="1:7" x14ac:dyDescent="0.25">
      <c r="A152" s="51"/>
      <c r="B152" s="54"/>
      <c r="C152" s="55"/>
      <c r="D152" s="53"/>
      <c r="E152" s="53"/>
      <c r="F152" s="9"/>
      <c r="G152" s="29"/>
    </row>
    <row r="153" spans="1:7" s="31" customFormat="1" x14ac:dyDescent="0.25">
      <c r="A153" s="17"/>
      <c r="B153" s="66"/>
      <c r="C153" s="67"/>
      <c r="D153" s="9"/>
      <c r="E153" s="9"/>
      <c r="F153" s="9"/>
      <c r="G153" s="9"/>
    </row>
    <row r="154" spans="1:7" s="36" customFormat="1" ht="47.25" x14ac:dyDescent="0.25">
      <c r="A154" s="17"/>
      <c r="B154" s="15"/>
      <c r="C154" s="16"/>
      <c r="D154" s="20" t="s">
        <v>6</v>
      </c>
      <c r="E154" s="4" t="s">
        <v>118</v>
      </c>
      <c r="F154" s="21" t="s">
        <v>4</v>
      </c>
      <c r="G154" s="35"/>
    </row>
    <row r="155" spans="1:7" ht="60.6" customHeight="1" x14ac:dyDescent="0.25">
      <c r="A155" s="17" t="s">
        <v>69</v>
      </c>
      <c r="B155" s="68" t="s">
        <v>70</v>
      </c>
      <c r="C155" s="69"/>
      <c r="D155" s="9"/>
      <c r="E155" s="9">
        <f>SUM(E156:E159)</f>
        <v>0</v>
      </c>
      <c r="F155" s="9">
        <f>'RELATÓRIO ANO 2018'!F38</f>
        <v>0</v>
      </c>
      <c r="G155" s="29"/>
    </row>
    <row r="156" spans="1:7" ht="30" x14ac:dyDescent="0.25">
      <c r="A156" s="51" t="s">
        <v>24</v>
      </c>
      <c r="B156" s="64"/>
      <c r="C156" s="65"/>
      <c r="D156" s="53"/>
      <c r="E156" s="53" t="s">
        <v>112</v>
      </c>
      <c r="F156" s="9"/>
      <c r="G156" s="29"/>
    </row>
    <row r="157" spans="1:7" ht="30" x14ac:dyDescent="0.25">
      <c r="A157" s="51" t="s">
        <v>25</v>
      </c>
      <c r="B157" s="64"/>
      <c r="C157" s="65"/>
      <c r="D157" s="53"/>
      <c r="E157" s="53" t="s">
        <v>112</v>
      </c>
      <c r="F157" s="9"/>
      <c r="G157" s="29"/>
    </row>
    <row r="158" spans="1:7" x14ac:dyDescent="0.25">
      <c r="A158" s="51"/>
      <c r="B158" s="54"/>
      <c r="C158" s="55"/>
      <c r="D158" s="53"/>
      <c r="E158" s="53"/>
      <c r="F158" s="9"/>
      <c r="G158" s="29"/>
    </row>
    <row r="159" spans="1:7" s="31" customFormat="1" x14ac:dyDescent="0.25">
      <c r="A159" s="17"/>
      <c r="B159" s="33"/>
      <c r="C159" s="34"/>
      <c r="D159" s="9"/>
      <c r="E159" s="9"/>
      <c r="F159" s="9"/>
      <c r="G159" s="9"/>
    </row>
    <row r="160" spans="1:7" s="36" customFormat="1" ht="47.25" x14ac:dyDescent="0.25">
      <c r="A160" s="17"/>
      <c r="B160" s="15"/>
      <c r="C160" s="16"/>
      <c r="D160" s="20" t="s">
        <v>6</v>
      </c>
      <c r="E160" s="4" t="s">
        <v>118</v>
      </c>
      <c r="F160" s="21" t="s">
        <v>4</v>
      </c>
      <c r="G160" s="35"/>
    </row>
    <row r="161" spans="1:7" ht="60" customHeight="1" x14ac:dyDescent="0.25">
      <c r="A161" s="17" t="s">
        <v>71</v>
      </c>
      <c r="B161" s="68" t="s">
        <v>72</v>
      </c>
      <c r="C161" s="69"/>
      <c r="D161" s="9"/>
      <c r="E161" s="9">
        <f>SUM(E162:E165)</f>
        <v>0</v>
      </c>
      <c r="F161" s="9">
        <f>'RELATÓRIO ANO 2018'!F39</f>
        <v>0</v>
      </c>
      <c r="G161" s="29"/>
    </row>
    <row r="162" spans="1:7" ht="30" x14ac:dyDescent="0.25">
      <c r="A162" s="51" t="s">
        <v>24</v>
      </c>
      <c r="B162" s="64"/>
      <c r="C162" s="65"/>
      <c r="D162" s="53"/>
      <c r="E162" s="53" t="s">
        <v>112</v>
      </c>
      <c r="F162" s="9"/>
      <c r="G162" s="29"/>
    </row>
    <row r="163" spans="1:7" ht="30" x14ac:dyDescent="0.25">
      <c r="A163" s="51" t="s">
        <v>25</v>
      </c>
      <c r="B163" s="64"/>
      <c r="C163" s="65"/>
      <c r="D163" s="53"/>
      <c r="E163" s="53" t="s">
        <v>112</v>
      </c>
      <c r="F163" s="9"/>
      <c r="G163" s="29"/>
    </row>
    <row r="164" spans="1:7" x14ac:dyDescent="0.25">
      <c r="A164" s="51"/>
      <c r="B164" s="54"/>
      <c r="C164" s="55"/>
      <c r="D164" s="53"/>
      <c r="E164" s="53"/>
      <c r="F164" s="9"/>
      <c r="G164" s="29"/>
    </row>
    <row r="165" spans="1:7" s="31" customFormat="1" x14ac:dyDescent="0.25">
      <c r="A165" s="17"/>
      <c r="B165" s="33"/>
      <c r="C165" s="34"/>
      <c r="D165" s="9"/>
      <c r="E165" s="9"/>
      <c r="F165" s="9"/>
      <c r="G165" s="9"/>
    </row>
    <row r="166" spans="1:7" s="36" customFormat="1" ht="47.25" x14ac:dyDescent="0.25">
      <c r="A166" s="17"/>
      <c r="B166" s="15"/>
      <c r="C166" s="16"/>
      <c r="D166" s="20" t="s">
        <v>6</v>
      </c>
      <c r="E166" s="4" t="s">
        <v>118</v>
      </c>
      <c r="F166" s="21" t="s">
        <v>4</v>
      </c>
      <c r="G166" s="35"/>
    </row>
    <row r="167" spans="1:7" ht="97.15" customHeight="1" x14ac:dyDescent="0.25">
      <c r="A167" s="17" t="s">
        <v>73</v>
      </c>
      <c r="B167" s="68" t="s">
        <v>128</v>
      </c>
      <c r="C167" s="69"/>
      <c r="D167" s="9"/>
      <c r="E167" s="9">
        <f>SUM(E168:E173)</f>
        <v>0</v>
      </c>
      <c r="F167" s="9">
        <f>'RELATÓRIO ANO 2018'!F40</f>
        <v>0</v>
      </c>
      <c r="G167" s="29"/>
    </row>
    <row r="168" spans="1:7" x14ac:dyDescent="0.25">
      <c r="A168" s="51" t="s">
        <v>24</v>
      </c>
      <c r="B168" s="64"/>
      <c r="C168" s="65"/>
      <c r="D168" s="53"/>
      <c r="E168" s="53" t="s">
        <v>111</v>
      </c>
      <c r="F168" s="9"/>
      <c r="G168" s="29"/>
    </row>
    <row r="169" spans="1:7" x14ac:dyDescent="0.25">
      <c r="A169" s="51" t="s">
        <v>25</v>
      </c>
      <c r="B169" s="64"/>
      <c r="C169" s="65"/>
      <c r="D169" s="53"/>
      <c r="E169" s="53" t="s">
        <v>111</v>
      </c>
      <c r="F169" s="9"/>
      <c r="G169" s="29"/>
    </row>
    <row r="170" spans="1:7" x14ac:dyDescent="0.25">
      <c r="A170" s="51" t="s">
        <v>26</v>
      </c>
      <c r="B170" s="64"/>
      <c r="C170" s="65"/>
      <c r="D170" s="53"/>
      <c r="E170" s="53" t="s">
        <v>111</v>
      </c>
      <c r="F170" s="9"/>
      <c r="G170" s="29"/>
    </row>
    <row r="171" spans="1:7" x14ac:dyDescent="0.25">
      <c r="A171" s="51" t="s">
        <v>48</v>
      </c>
      <c r="B171" s="64"/>
      <c r="C171" s="65"/>
      <c r="D171" s="53"/>
      <c r="E171" s="53" t="s">
        <v>111</v>
      </c>
      <c r="F171" s="9"/>
      <c r="G171" s="29"/>
    </row>
    <row r="172" spans="1:7" x14ac:dyDescent="0.25">
      <c r="A172" s="51"/>
      <c r="B172" s="54"/>
      <c r="C172" s="55"/>
      <c r="D172" s="53"/>
      <c r="E172" s="53"/>
      <c r="F172" s="9"/>
      <c r="G172" s="29"/>
    </row>
    <row r="173" spans="1:7" s="31" customFormat="1" x14ac:dyDescent="0.25">
      <c r="A173" s="17"/>
      <c r="B173" s="33"/>
      <c r="C173" s="34"/>
      <c r="D173" s="9"/>
      <c r="E173" s="9"/>
      <c r="F173" s="9"/>
      <c r="G173" s="9"/>
    </row>
    <row r="174" spans="1:7" s="42" customFormat="1" ht="47.25" x14ac:dyDescent="0.25">
      <c r="A174" s="17"/>
      <c r="B174" s="66"/>
      <c r="C174" s="67"/>
      <c r="D174" s="20" t="s">
        <v>6</v>
      </c>
      <c r="E174" s="4" t="s">
        <v>118</v>
      </c>
      <c r="F174" s="21" t="s">
        <v>4</v>
      </c>
      <c r="G174" s="41"/>
    </row>
    <row r="175" spans="1:7" ht="63.6" customHeight="1" x14ac:dyDescent="0.25">
      <c r="A175" s="17" t="s">
        <v>74</v>
      </c>
      <c r="B175" s="68" t="s">
        <v>129</v>
      </c>
      <c r="C175" s="69"/>
      <c r="D175" s="9"/>
      <c r="E175" s="9">
        <f>SUM(E176:E179)</f>
        <v>0</v>
      </c>
      <c r="F175" s="9">
        <f>'RELATÓRIO ANO 2018'!F41</f>
        <v>0</v>
      </c>
      <c r="G175" s="29"/>
    </row>
    <row r="176" spans="1:7" ht="30" x14ac:dyDescent="0.25">
      <c r="A176" s="51" t="s">
        <v>24</v>
      </c>
      <c r="B176" s="64"/>
      <c r="C176" s="65"/>
      <c r="D176" s="53"/>
      <c r="E176" s="53" t="s">
        <v>113</v>
      </c>
      <c r="F176" s="9"/>
      <c r="G176" s="29"/>
    </row>
    <row r="177" spans="1:7" ht="30" x14ac:dyDescent="0.25">
      <c r="A177" s="51" t="s">
        <v>25</v>
      </c>
      <c r="B177" s="64"/>
      <c r="C177" s="65"/>
      <c r="D177" s="53"/>
      <c r="E177" s="53" t="s">
        <v>113</v>
      </c>
      <c r="F177" s="9"/>
      <c r="G177" s="29"/>
    </row>
    <row r="178" spans="1:7" x14ac:dyDescent="0.25">
      <c r="A178" s="51"/>
      <c r="B178" s="54"/>
      <c r="C178" s="55"/>
      <c r="D178" s="53"/>
      <c r="E178" s="53"/>
      <c r="F178" s="9"/>
      <c r="G178" s="29"/>
    </row>
    <row r="179" spans="1:7" s="31" customFormat="1" x14ac:dyDescent="0.25">
      <c r="A179" s="17"/>
      <c r="B179" s="33"/>
      <c r="C179" s="34"/>
      <c r="D179" s="9"/>
      <c r="E179" s="9"/>
      <c r="F179" s="9"/>
      <c r="G179" s="9"/>
    </row>
    <row r="180" spans="1:7" ht="47.25" x14ac:dyDescent="0.25">
      <c r="A180" s="17"/>
      <c r="B180" s="66"/>
      <c r="C180" s="67"/>
      <c r="D180" s="20" t="s">
        <v>6</v>
      </c>
      <c r="E180" s="4" t="s">
        <v>118</v>
      </c>
      <c r="F180" s="21" t="s">
        <v>4</v>
      </c>
      <c r="G180" s="29"/>
    </row>
    <row r="181" spans="1:7" ht="48.6" customHeight="1" x14ac:dyDescent="0.25">
      <c r="A181" s="17" t="s">
        <v>75</v>
      </c>
      <c r="B181" s="85" t="s">
        <v>130</v>
      </c>
      <c r="C181" s="69"/>
      <c r="D181" s="9"/>
      <c r="E181" s="9">
        <f>SUM(E182:E184)</f>
        <v>0</v>
      </c>
      <c r="F181" s="9">
        <f>'RELATÓRIO ANO 2018'!F42</f>
        <v>0</v>
      </c>
      <c r="G181" s="29"/>
    </row>
    <row r="182" spans="1:7" ht="30" x14ac:dyDescent="0.25">
      <c r="A182" s="51" t="s">
        <v>24</v>
      </c>
      <c r="B182" s="87"/>
      <c r="C182" s="88"/>
      <c r="D182" s="53"/>
      <c r="E182" s="53" t="s">
        <v>114</v>
      </c>
      <c r="F182" s="9"/>
      <c r="G182" s="29"/>
    </row>
    <row r="183" spans="1:7" x14ac:dyDescent="0.25">
      <c r="A183" s="51"/>
      <c r="B183" s="58"/>
      <c r="C183" s="59"/>
      <c r="D183" s="53"/>
      <c r="E183" s="53"/>
      <c r="F183" s="9"/>
      <c r="G183" s="29"/>
    </row>
    <row r="184" spans="1:7" s="31" customFormat="1" x14ac:dyDescent="0.25">
      <c r="A184" s="17"/>
      <c r="B184" s="43"/>
      <c r="C184" s="44"/>
      <c r="D184" s="9"/>
      <c r="E184" s="9"/>
      <c r="F184" s="9"/>
      <c r="G184" s="9"/>
    </row>
    <row r="185" spans="1:7" s="36" customFormat="1" ht="47.25" x14ac:dyDescent="0.25">
      <c r="A185" s="17"/>
      <c r="B185" s="45"/>
      <c r="C185" s="16"/>
      <c r="D185" s="20" t="s">
        <v>6</v>
      </c>
      <c r="E185" s="4" t="s">
        <v>118</v>
      </c>
      <c r="F185" s="21" t="s">
        <v>4</v>
      </c>
      <c r="G185" s="35"/>
    </row>
    <row r="186" spans="1:7" ht="53.45" customHeight="1" x14ac:dyDescent="0.25">
      <c r="A186" s="17" t="s">
        <v>76</v>
      </c>
      <c r="B186" s="68" t="s">
        <v>77</v>
      </c>
      <c r="C186" s="69"/>
      <c r="D186" s="9"/>
      <c r="E186" s="9">
        <f>SUM(E187:E189)</f>
        <v>0</v>
      </c>
      <c r="F186" s="9">
        <f>'RELATÓRIO ANO 2018'!F43</f>
        <v>0</v>
      </c>
      <c r="G186" s="29"/>
    </row>
    <row r="187" spans="1:7" ht="30" x14ac:dyDescent="0.25">
      <c r="A187" s="51" t="s">
        <v>24</v>
      </c>
      <c r="B187" s="64"/>
      <c r="C187" s="65"/>
      <c r="D187" s="53"/>
      <c r="E187" s="53" t="s">
        <v>113</v>
      </c>
      <c r="F187" s="9"/>
      <c r="G187" s="29"/>
    </row>
    <row r="188" spans="1:7" x14ac:dyDescent="0.25">
      <c r="A188" s="51"/>
      <c r="B188" s="54"/>
      <c r="C188" s="55"/>
      <c r="D188" s="53"/>
      <c r="E188" s="53"/>
      <c r="F188" s="9"/>
      <c r="G188" s="29"/>
    </row>
    <row r="189" spans="1:7" s="31" customFormat="1" x14ac:dyDescent="0.25">
      <c r="A189" s="17"/>
      <c r="B189" s="33"/>
      <c r="C189" s="34"/>
      <c r="D189" s="9"/>
      <c r="E189" s="9"/>
      <c r="F189" s="9"/>
      <c r="G189" s="9"/>
    </row>
    <row r="190" spans="1:7" s="36" customFormat="1" ht="47.25" x14ac:dyDescent="0.25">
      <c r="A190" s="17"/>
      <c r="B190" s="15"/>
      <c r="C190" s="16"/>
      <c r="D190" s="20" t="s">
        <v>6</v>
      </c>
      <c r="E190" s="4" t="s">
        <v>118</v>
      </c>
      <c r="F190" s="21" t="s">
        <v>4</v>
      </c>
      <c r="G190" s="35"/>
    </row>
    <row r="191" spans="1:7" ht="108" customHeight="1" x14ac:dyDescent="0.25">
      <c r="A191" s="17" t="s">
        <v>78</v>
      </c>
      <c r="B191" s="68" t="s">
        <v>79</v>
      </c>
      <c r="C191" s="69"/>
      <c r="D191" s="9"/>
      <c r="E191" s="9">
        <f>SUM(E192:E197)</f>
        <v>0</v>
      </c>
      <c r="F191" s="9">
        <f>'RELATÓRIO ANO 2018'!F44</f>
        <v>0</v>
      </c>
      <c r="G191" s="29"/>
    </row>
    <row r="192" spans="1:7" ht="30" x14ac:dyDescent="0.25">
      <c r="A192" s="51" t="s">
        <v>24</v>
      </c>
      <c r="B192" s="64"/>
      <c r="C192" s="65"/>
      <c r="D192" s="53"/>
      <c r="E192" s="53" t="s">
        <v>105</v>
      </c>
      <c r="F192" s="9"/>
      <c r="G192" s="29"/>
    </row>
    <row r="193" spans="1:7" ht="30" x14ac:dyDescent="0.25">
      <c r="A193" s="51" t="s">
        <v>25</v>
      </c>
      <c r="B193" s="64"/>
      <c r="C193" s="65"/>
      <c r="D193" s="53"/>
      <c r="E193" s="53" t="s">
        <v>105</v>
      </c>
      <c r="F193" s="9"/>
      <c r="G193" s="29"/>
    </row>
    <row r="194" spans="1:7" ht="30" x14ac:dyDescent="0.25">
      <c r="A194" s="51" t="s">
        <v>26</v>
      </c>
      <c r="B194" s="64"/>
      <c r="C194" s="65"/>
      <c r="D194" s="53"/>
      <c r="E194" s="53" t="s">
        <v>105</v>
      </c>
      <c r="F194" s="9"/>
      <c r="G194" s="29"/>
    </row>
    <row r="195" spans="1:7" ht="30" x14ac:dyDescent="0.25">
      <c r="A195" s="51" t="s">
        <v>48</v>
      </c>
      <c r="B195" s="64"/>
      <c r="C195" s="65"/>
      <c r="D195" s="53"/>
      <c r="E195" s="53" t="s">
        <v>105</v>
      </c>
      <c r="F195" s="9"/>
      <c r="G195" s="29"/>
    </row>
    <row r="196" spans="1:7" x14ac:dyDescent="0.25">
      <c r="A196" s="51"/>
      <c r="B196" s="54"/>
      <c r="C196" s="55"/>
      <c r="D196" s="53"/>
      <c r="E196" s="53"/>
      <c r="F196" s="9"/>
      <c r="G196" s="29"/>
    </row>
    <row r="197" spans="1:7" s="31" customFormat="1" x14ac:dyDescent="0.25">
      <c r="A197" s="17"/>
      <c r="B197" s="33"/>
      <c r="C197" s="34"/>
      <c r="D197" s="9"/>
      <c r="E197" s="9"/>
      <c r="F197" s="9"/>
      <c r="G197" s="9"/>
    </row>
    <row r="198" spans="1:7" s="36" customFormat="1" ht="47.25" x14ac:dyDescent="0.25">
      <c r="A198" s="17"/>
      <c r="B198" s="15"/>
      <c r="C198" s="16"/>
      <c r="D198" s="20" t="s">
        <v>6</v>
      </c>
      <c r="E198" s="4" t="s">
        <v>118</v>
      </c>
      <c r="F198" s="21" t="s">
        <v>4</v>
      </c>
      <c r="G198" s="35"/>
    </row>
    <row r="199" spans="1:7" ht="106.9" customHeight="1" x14ac:dyDescent="0.25">
      <c r="A199" s="17" t="s">
        <v>80</v>
      </c>
      <c r="B199" s="68" t="s">
        <v>81</v>
      </c>
      <c r="C199" s="69"/>
      <c r="D199" s="9"/>
      <c r="E199" s="9">
        <f>SUM(E200:E205)</f>
        <v>0</v>
      </c>
      <c r="F199" s="9">
        <f>'RELATÓRIO ANO 2018'!F45</f>
        <v>0</v>
      </c>
      <c r="G199" s="29"/>
    </row>
    <row r="200" spans="1:7" ht="30" x14ac:dyDescent="0.25">
      <c r="A200" s="51" t="s">
        <v>24</v>
      </c>
      <c r="B200" s="64"/>
      <c r="C200" s="65"/>
      <c r="D200" s="53"/>
      <c r="E200" s="53" t="s">
        <v>105</v>
      </c>
      <c r="F200" s="9"/>
      <c r="G200" s="29"/>
    </row>
    <row r="201" spans="1:7" ht="30" x14ac:dyDescent="0.25">
      <c r="A201" s="51" t="s">
        <v>25</v>
      </c>
      <c r="B201" s="64"/>
      <c r="C201" s="65"/>
      <c r="D201" s="53"/>
      <c r="E201" s="53" t="s">
        <v>105</v>
      </c>
      <c r="F201" s="9"/>
      <c r="G201" s="29"/>
    </row>
    <row r="202" spans="1:7" ht="30" x14ac:dyDescent="0.25">
      <c r="A202" s="51" t="s">
        <v>26</v>
      </c>
      <c r="B202" s="64"/>
      <c r="C202" s="65"/>
      <c r="D202" s="53"/>
      <c r="E202" s="53" t="s">
        <v>105</v>
      </c>
      <c r="F202" s="9"/>
      <c r="G202" s="29"/>
    </row>
    <row r="203" spans="1:7" ht="30" x14ac:dyDescent="0.25">
      <c r="A203" s="51" t="s">
        <v>48</v>
      </c>
      <c r="B203" s="64"/>
      <c r="C203" s="65"/>
      <c r="D203" s="53"/>
      <c r="E203" s="53" t="s">
        <v>105</v>
      </c>
      <c r="F203" s="9"/>
      <c r="G203" s="29"/>
    </row>
    <row r="204" spans="1:7" x14ac:dyDescent="0.25">
      <c r="A204" s="51"/>
      <c r="B204" s="54"/>
      <c r="C204" s="55"/>
      <c r="D204" s="53"/>
      <c r="E204" s="53"/>
      <c r="F204" s="9"/>
      <c r="G204" s="29"/>
    </row>
    <row r="205" spans="1:7" s="31" customFormat="1" x14ac:dyDescent="0.25">
      <c r="A205" s="17"/>
      <c r="B205" s="33"/>
      <c r="C205" s="34"/>
      <c r="D205" s="9"/>
      <c r="E205" s="9"/>
      <c r="F205" s="9"/>
      <c r="G205" s="9"/>
    </row>
    <row r="206" spans="1:7" s="36" customFormat="1" ht="47.25" x14ac:dyDescent="0.25">
      <c r="A206" s="17"/>
      <c r="B206" s="15"/>
      <c r="C206" s="16"/>
      <c r="D206" s="20" t="s">
        <v>6</v>
      </c>
      <c r="E206" s="4" t="s">
        <v>118</v>
      </c>
      <c r="F206" s="21" t="s">
        <v>4</v>
      </c>
      <c r="G206" s="35"/>
    </row>
    <row r="207" spans="1:7" ht="66.599999999999994" customHeight="1" x14ac:dyDescent="0.25">
      <c r="A207" s="17" t="s">
        <v>82</v>
      </c>
      <c r="B207" s="68" t="s">
        <v>136</v>
      </c>
      <c r="C207" s="69"/>
      <c r="D207" s="9"/>
      <c r="E207" s="9">
        <f>SUM(E208:E220)</f>
        <v>0</v>
      </c>
      <c r="F207" s="9">
        <f>'RELATÓRIO ANO 2018'!F46</f>
        <v>0</v>
      </c>
      <c r="G207" s="29"/>
    </row>
    <row r="208" spans="1:7" x14ac:dyDescent="0.25">
      <c r="A208" s="51" t="s">
        <v>24</v>
      </c>
      <c r="B208" s="64"/>
      <c r="C208" s="65"/>
      <c r="D208" s="53"/>
      <c r="E208" s="53" t="s">
        <v>137</v>
      </c>
      <c r="F208" s="9"/>
      <c r="G208" s="29"/>
    </row>
    <row r="209" spans="1:7" x14ac:dyDescent="0.25">
      <c r="A209" s="51" t="s">
        <v>25</v>
      </c>
      <c r="B209" s="64"/>
      <c r="C209" s="65"/>
      <c r="D209" s="53"/>
      <c r="E209" s="53" t="s">
        <v>137</v>
      </c>
      <c r="F209" s="9"/>
      <c r="G209" s="29"/>
    </row>
    <row r="210" spans="1:7" x14ac:dyDescent="0.25">
      <c r="A210" s="51" t="s">
        <v>26</v>
      </c>
      <c r="B210" s="64"/>
      <c r="C210" s="65"/>
      <c r="D210" s="53"/>
      <c r="E210" s="53" t="s">
        <v>137</v>
      </c>
      <c r="F210" s="9"/>
      <c r="G210" s="29"/>
    </row>
    <row r="211" spans="1:7" x14ac:dyDescent="0.25">
      <c r="A211" s="51" t="s">
        <v>48</v>
      </c>
      <c r="B211" s="64"/>
      <c r="C211" s="65"/>
      <c r="D211" s="53"/>
      <c r="E211" s="53" t="s">
        <v>137</v>
      </c>
      <c r="F211" s="9"/>
      <c r="G211" s="29"/>
    </row>
    <row r="212" spans="1:7" x14ac:dyDescent="0.25">
      <c r="A212" s="51"/>
      <c r="B212" s="54"/>
      <c r="C212" s="55"/>
      <c r="D212" s="53"/>
      <c r="E212" s="53"/>
      <c r="F212" s="9"/>
      <c r="G212" s="29"/>
    </row>
    <row r="213" spans="1:7" x14ac:dyDescent="0.25">
      <c r="A213" s="51"/>
      <c r="B213" s="54"/>
      <c r="C213" s="55"/>
      <c r="D213" s="53"/>
      <c r="E213" s="53"/>
      <c r="F213" s="9"/>
      <c r="G213" s="29"/>
    </row>
    <row r="214" spans="1:7" ht="64.900000000000006" customHeight="1" x14ac:dyDescent="0.25">
      <c r="A214" s="17" t="s">
        <v>83</v>
      </c>
      <c r="B214" s="68" t="s">
        <v>135</v>
      </c>
      <c r="C214" s="69"/>
      <c r="D214" s="9"/>
      <c r="E214" s="9">
        <f>SUM(E215:E218)</f>
        <v>0</v>
      </c>
      <c r="F214" s="9">
        <f>'RELATÓRIO ANO 2018'!F47</f>
        <v>0</v>
      </c>
      <c r="G214" s="29"/>
    </row>
    <row r="215" spans="1:7" x14ac:dyDescent="0.25">
      <c r="A215" s="51" t="s">
        <v>24</v>
      </c>
      <c r="B215" s="64"/>
      <c r="C215" s="65"/>
      <c r="D215" s="53"/>
      <c r="E215" s="53" t="s">
        <v>138</v>
      </c>
      <c r="F215" s="9"/>
      <c r="G215" s="29"/>
    </row>
    <row r="216" spans="1:7" x14ac:dyDescent="0.25">
      <c r="A216" s="51" t="s">
        <v>25</v>
      </c>
      <c r="B216" s="64"/>
      <c r="C216" s="65"/>
      <c r="D216" s="53"/>
      <c r="E216" s="53" t="s">
        <v>138</v>
      </c>
      <c r="F216" s="9"/>
      <c r="G216" s="29"/>
    </row>
    <row r="217" spans="1:7" x14ac:dyDescent="0.25">
      <c r="A217" s="51" t="s">
        <v>26</v>
      </c>
      <c r="B217" s="64"/>
      <c r="C217" s="65"/>
      <c r="D217" s="53"/>
      <c r="E217" s="53" t="s">
        <v>138</v>
      </c>
      <c r="F217" s="9"/>
      <c r="G217" s="29"/>
    </row>
    <row r="218" spans="1:7" x14ac:dyDescent="0.25">
      <c r="A218" s="51" t="s">
        <v>48</v>
      </c>
      <c r="B218" s="64"/>
      <c r="C218" s="65"/>
      <c r="D218" s="53"/>
      <c r="E218" s="53" t="s">
        <v>138</v>
      </c>
      <c r="F218" s="9"/>
      <c r="G218" s="29"/>
    </row>
    <row r="219" spans="1:7" x14ac:dyDescent="0.25">
      <c r="A219" s="51"/>
      <c r="B219" s="54"/>
      <c r="C219" s="55"/>
      <c r="D219" s="53"/>
      <c r="E219" s="53"/>
      <c r="F219" s="9"/>
      <c r="G219" s="29"/>
    </row>
    <row r="220" spans="1:7" s="31" customFormat="1" x14ac:dyDescent="0.25">
      <c r="A220" s="17"/>
      <c r="B220" s="33"/>
      <c r="C220" s="34"/>
      <c r="D220" s="9"/>
      <c r="E220" s="9"/>
      <c r="F220" s="9"/>
      <c r="G220" s="9"/>
    </row>
    <row r="221" spans="1:7" s="42" customFormat="1" ht="47.25" x14ac:dyDescent="0.25">
      <c r="A221" s="17"/>
      <c r="B221" s="15"/>
      <c r="C221" s="16"/>
      <c r="D221" s="20" t="s">
        <v>6</v>
      </c>
      <c r="E221" s="4" t="s">
        <v>118</v>
      </c>
      <c r="F221" s="21" t="s">
        <v>4</v>
      </c>
      <c r="G221" s="41"/>
    </row>
    <row r="222" spans="1:7" ht="93.6" customHeight="1" x14ac:dyDescent="0.25">
      <c r="A222" s="17" t="s">
        <v>85</v>
      </c>
      <c r="B222" s="68" t="s">
        <v>84</v>
      </c>
      <c r="C222" s="69"/>
      <c r="D222" s="9"/>
      <c r="E222" s="9">
        <f>SUM(E223:E228)</f>
        <v>0</v>
      </c>
      <c r="F222" s="9">
        <f>'RELATÓRIO ANO 2018'!F48</f>
        <v>0</v>
      </c>
      <c r="G222" s="29"/>
    </row>
    <row r="223" spans="1:7" ht="30" x14ac:dyDescent="0.25">
      <c r="A223" s="51" t="s">
        <v>24</v>
      </c>
      <c r="B223" s="64"/>
      <c r="C223" s="65"/>
      <c r="D223" s="53"/>
      <c r="E223" s="53" t="s">
        <v>105</v>
      </c>
      <c r="F223" s="9"/>
      <c r="G223" s="29"/>
    </row>
    <row r="224" spans="1:7" ht="30" x14ac:dyDescent="0.25">
      <c r="A224" s="51" t="s">
        <v>25</v>
      </c>
      <c r="B224" s="64"/>
      <c r="C224" s="65"/>
      <c r="D224" s="53"/>
      <c r="E224" s="53" t="s">
        <v>105</v>
      </c>
      <c r="F224" s="9"/>
      <c r="G224" s="29"/>
    </row>
    <row r="225" spans="1:7" ht="30" x14ac:dyDescent="0.25">
      <c r="A225" s="51" t="s">
        <v>26</v>
      </c>
      <c r="B225" s="64"/>
      <c r="C225" s="65"/>
      <c r="D225" s="53"/>
      <c r="E225" s="53" t="s">
        <v>105</v>
      </c>
      <c r="F225" s="9"/>
      <c r="G225" s="29"/>
    </row>
    <row r="226" spans="1:7" ht="30" x14ac:dyDescent="0.25">
      <c r="A226" s="51" t="s">
        <v>48</v>
      </c>
      <c r="B226" s="64"/>
      <c r="C226" s="65"/>
      <c r="D226" s="53"/>
      <c r="E226" s="53" t="s">
        <v>105</v>
      </c>
      <c r="F226" s="9"/>
      <c r="G226" s="29"/>
    </row>
    <row r="227" spans="1:7" x14ac:dyDescent="0.25">
      <c r="A227" s="51"/>
      <c r="B227" s="54"/>
      <c r="C227" s="55"/>
      <c r="D227" s="53"/>
      <c r="E227" s="53"/>
      <c r="F227" s="9"/>
      <c r="G227" s="29"/>
    </row>
    <row r="228" spans="1:7" s="31" customFormat="1" x14ac:dyDescent="0.25">
      <c r="A228" s="17"/>
      <c r="B228" s="33"/>
      <c r="C228" s="34"/>
      <c r="D228" s="9"/>
      <c r="E228" s="9"/>
      <c r="F228" s="9"/>
      <c r="G228" s="9"/>
    </row>
    <row r="229" spans="1:7" s="42" customFormat="1" ht="47.25" x14ac:dyDescent="0.25">
      <c r="A229" s="17"/>
      <c r="B229" s="15"/>
      <c r="C229" s="16"/>
      <c r="D229" s="20" t="s">
        <v>6</v>
      </c>
      <c r="E229" s="4" t="s">
        <v>118</v>
      </c>
      <c r="F229" s="21" t="s">
        <v>4</v>
      </c>
      <c r="G229" s="41"/>
    </row>
    <row r="230" spans="1:7" ht="77.45" customHeight="1" x14ac:dyDescent="0.25">
      <c r="A230" s="17" t="s">
        <v>87</v>
      </c>
      <c r="B230" s="68" t="s">
        <v>86</v>
      </c>
      <c r="C230" s="69"/>
      <c r="D230" s="9"/>
      <c r="E230" s="9">
        <f>SUM(E231:E236)</f>
        <v>0</v>
      </c>
      <c r="F230" s="9">
        <f>'RELATÓRIO ANO 2018'!F49</f>
        <v>0</v>
      </c>
      <c r="G230" s="29"/>
    </row>
    <row r="231" spans="1:7" ht="30" x14ac:dyDescent="0.25">
      <c r="A231" s="51" t="s">
        <v>24</v>
      </c>
      <c r="B231" s="64"/>
      <c r="C231" s="65"/>
      <c r="D231" s="53"/>
      <c r="E231" s="53" t="s">
        <v>115</v>
      </c>
      <c r="F231" s="9"/>
      <c r="G231" s="29"/>
    </row>
    <row r="232" spans="1:7" ht="30" x14ac:dyDescent="0.25">
      <c r="A232" s="51" t="s">
        <v>25</v>
      </c>
      <c r="B232" s="64"/>
      <c r="C232" s="65"/>
      <c r="D232" s="53"/>
      <c r="E232" s="53" t="s">
        <v>115</v>
      </c>
      <c r="F232" s="9"/>
      <c r="G232" s="29"/>
    </row>
    <row r="233" spans="1:7" ht="30" x14ac:dyDescent="0.25">
      <c r="A233" s="51" t="s">
        <v>26</v>
      </c>
      <c r="B233" s="64"/>
      <c r="C233" s="65"/>
      <c r="D233" s="53"/>
      <c r="E233" s="53" t="s">
        <v>115</v>
      </c>
      <c r="F233" s="9"/>
      <c r="G233" s="29"/>
    </row>
    <row r="234" spans="1:7" ht="30" x14ac:dyDescent="0.25">
      <c r="A234" s="51" t="s">
        <v>48</v>
      </c>
      <c r="B234" s="64"/>
      <c r="C234" s="65"/>
      <c r="D234" s="53"/>
      <c r="E234" s="53" t="s">
        <v>115</v>
      </c>
      <c r="F234" s="9"/>
      <c r="G234" s="29"/>
    </row>
    <row r="235" spans="1:7" x14ac:dyDescent="0.25">
      <c r="A235" s="51"/>
      <c r="B235" s="54"/>
      <c r="C235" s="55"/>
      <c r="D235" s="53"/>
      <c r="E235" s="53"/>
      <c r="F235" s="9"/>
      <c r="G235" s="29"/>
    </row>
    <row r="236" spans="1:7" s="31" customFormat="1" x14ac:dyDescent="0.25">
      <c r="A236" s="17"/>
      <c r="B236" s="33"/>
      <c r="C236" s="34"/>
      <c r="D236" s="9"/>
      <c r="E236" s="9"/>
      <c r="F236" s="9"/>
      <c r="G236" s="9"/>
    </row>
    <row r="237" spans="1:7" s="42" customFormat="1" ht="47.25" x14ac:dyDescent="0.25">
      <c r="A237" s="17"/>
      <c r="B237" s="15"/>
      <c r="C237" s="16"/>
      <c r="D237" s="20" t="s">
        <v>6</v>
      </c>
      <c r="E237" s="4" t="s">
        <v>118</v>
      </c>
      <c r="F237" s="21" t="s">
        <v>4</v>
      </c>
      <c r="G237" s="41"/>
    </row>
    <row r="238" spans="1:7" ht="55.15" customHeight="1" x14ac:dyDescent="0.25">
      <c r="A238" s="17" t="s">
        <v>91</v>
      </c>
      <c r="B238" s="85" t="s">
        <v>139</v>
      </c>
      <c r="C238" s="69"/>
      <c r="D238" s="9"/>
      <c r="E238" s="9">
        <f>SUM(E239:E242)</f>
        <v>0</v>
      </c>
      <c r="F238" s="9">
        <f>'RELATÓRIO ANO 2018'!F50</f>
        <v>0</v>
      </c>
      <c r="G238" s="29"/>
    </row>
    <row r="239" spans="1:7" ht="30" x14ac:dyDescent="0.25">
      <c r="A239" s="51" t="s">
        <v>24</v>
      </c>
      <c r="B239" s="87"/>
      <c r="C239" s="88"/>
      <c r="D239" s="53"/>
      <c r="E239" s="53" t="s">
        <v>116</v>
      </c>
      <c r="F239" s="9"/>
      <c r="G239" s="29"/>
    </row>
    <row r="240" spans="1:7" ht="30" x14ac:dyDescent="0.25">
      <c r="A240" s="51" t="s">
        <v>25</v>
      </c>
      <c r="B240" s="87"/>
      <c r="C240" s="88"/>
      <c r="D240" s="53"/>
      <c r="E240" s="53" t="s">
        <v>116</v>
      </c>
      <c r="F240" s="9"/>
      <c r="G240" s="29"/>
    </row>
    <row r="241" spans="1:7" x14ac:dyDescent="0.25">
      <c r="A241" s="51"/>
      <c r="B241" s="58"/>
      <c r="C241" s="59"/>
      <c r="D241" s="53"/>
      <c r="E241" s="53"/>
      <c r="F241" s="9"/>
      <c r="G241" s="29"/>
    </row>
    <row r="242" spans="1:7" s="31" customFormat="1" x14ac:dyDescent="0.25">
      <c r="A242" s="17"/>
      <c r="B242" s="43"/>
      <c r="C242" s="44"/>
      <c r="D242" s="9"/>
      <c r="E242" s="9"/>
      <c r="F242" s="9"/>
      <c r="G242" s="9"/>
    </row>
    <row r="243" spans="1:7" s="42" customFormat="1" ht="47.25" x14ac:dyDescent="0.25">
      <c r="A243" s="17"/>
      <c r="B243" s="43"/>
      <c r="C243" s="44"/>
      <c r="D243" s="20" t="s">
        <v>6</v>
      </c>
      <c r="E243" s="4" t="s">
        <v>118</v>
      </c>
      <c r="F243" s="21" t="s">
        <v>4</v>
      </c>
      <c r="G243" s="41"/>
    </row>
    <row r="244" spans="1:7" ht="163.15" customHeight="1" x14ac:dyDescent="0.25">
      <c r="A244" s="17" t="s">
        <v>140</v>
      </c>
      <c r="B244" s="68" t="s">
        <v>92</v>
      </c>
      <c r="C244" s="69"/>
      <c r="D244" s="9"/>
      <c r="E244" s="9">
        <f>SUM(E245:E250)</f>
        <v>0</v>
      </c>
      <c r="F244" s="9">
        <f>'RELATÓRIO ANO 2018'!F51</f>
        <v>0</v>
      </c>
      <c r="G244" s="29"/>
    </row>
    <row r="245" spans="1:7" ht="30" x14ac:dyDescent="0.25">
      <c r="A245" s="51" t="s">
        <v>24</v>
      </c>
      <c r="B245" s="64"/>
      <c r="C245" s="65"/>
      <c r="D245" s="53"/>
      <c r="E245" s="53" t="s">
        <v>115</v>
      </c>
      <c r="F245" s="9"/>
      <c r="G245" s="29"/>
    </row>
    <row r="246" spans="1:7" ht="30" x14ac:dyDescent="0.25">
      <c r="A246" s="51" t="s">
        <v>25</v>
      </c>
      <c r="B246" s="64"/>
      <c r="C246" s="65"/>
      <c r="D246" s="53"/>
      <c r="E246" s="53" t="s">
        <v>115</v>
      </c>
      <c r="F246" s="9"/>
      <c r="G246" s="29"/>
    </row>
    <row r="247" spans="1:7" ht="30" x14ac:dyDescent="0.25">
      <c r="A247" s="51" t="s">
        <v>26</v>
      </c>
      <c r="B247" s="64"/>
      <c r="C247" s="65"/>
      <c r="D247" s="53"/>
      <c r="E247" s="53" t="s">
        <v>115</v>
      </c>
      <c r="F247" s="9"/>
      <c r="G247" s="29"/>
    </row>
    <row r="248" spans="1:7" ht="30" x14ac:dyDescent="0.25">
      <c r="A248" s="51" t="s">
        <v>48</v>
      </c>
      <c r="B248" s="64"/>
      <c r="C248" s="65"/>
      <c r="D248" s="53"/>
      <c r="E248" s="53" t="s">
        <v>115</v>
      </c>
      <c r="F248" s="9"/>
      <c r="G248" s="29"/>
    </row>
    <row r="249" spans="1:7" x14ac:dyDescent="0.25">
      <c r="A249" s="51"/>
      <c r="B249" s="54"/>
      <c r="C249" s="55"/>
      <c r="D249" s="53"/>
      <c r="E249" s="53"/>
      <c r="F249" s="9"/>
      <c r="G249" s="29"/>
    </row>
    <row r="250" spans="1:7" s="31" customFormat="1" x14ac:dyDescent="0.25">
      <c r="A250" s="17"/>
      <c r="B250" s="33"/>
      <c r="C250" s="34"/>
      <c r="D250" s="9"/>
      <c r="E250" s="9"/>
      <c r="F250" s="9"/>
      <c r="G250" s="9"/>
    </row>
    <row r="251" spans="1:7" s="42" customFormat="1" ht="47.25" x14ac:dyDescent="0.25">
      <c r="A251" s="17"/>
      <c r="B251" s="15"/>
      <c r="C251" s="16"/>
      <c r="D251" s="20" t="s">
        <v>6</v>
      </c>
      <c r="E251" s="4" t="s">
        <v>118</v>
      </c>
      <c r="F251" s="21" t="s">
        <v>4</v>
      </c>
      <c r="G251" s="41"/>
    </row>
    <row r="252" spans="1:7" x14ac:dyDescent="0.25">
      <c r="A252" s="17">
        <v>4</v>
      </c>
      <c r="B252" s="85" t="s">
        <v>88</v>
      </c>
      <c r="C252" s="86"/>
      <c r="D252" s="9"/>
      <c r="E252" s="9"/>
      <c r="F252" s="9"/>
      <c r="G252" s="29"/>
    </row>
    <row r="253" spans="1:7" s="31" customFormat="1" ht="70.900000000000006" customHeight="1" x14ac:dyDescent="0.25">
      <c r="A253" s="17" t="s">
        <v>89</v>
      </c>
      <c r="B253" s="68" t="s">
        <v>142</v>
      </c>
      <c r="C253" s="69"/>
      <c r="D253" s="9"/>
      <c r="E253" s="9">
        <f>SUM(E254:E259)</f>
        <v>0</v>
      </c>
      <c r="F253" s="9">
        <f>'RELATÓRIO ANO 2018'!F54</f>
        <v>0</v>
      </c>
      <c r="G253" s="9"/>
    </row>
    <row r="254" spans="1:7" ht="30" x14ac:dyDescent="0.25">
      <c r="A254" s="51" t="s">
        <v>24</v>
      </c>
      <c r="B254" s="64"/>
      <c r="C254" s="65"/>
      <c r="D254" s="53"/>
      <c r="E254" s="53" t="s">
        <v>107</v>
      </c>
      <c r="F254" s="9"/>
      <c r="G254" s="29"/>
    </row>
    <row r="255" spans="1:7" ht="30" x14ac:dyDescent="0.25">
      <c r="A255" s="51" t="s">
        <v>25</v>
      </c>
      <c r="B255" s="64"/>
      <c r="C255" s="65"/>
      <c r="D255" s="53"/>
      <c r="E255" s="53" t="s">
        <v>107</v>
      </c>
      <c r="F255" s="9"/>
      <c r="G255" s="29"/>
    </row>
    <row r="256" spans="1:7" ht="30" x14ac:dyDescent="0.25">
      <c r="A256" s="51" t="s">
        <v>26</v>
      </c>
      <c r="B256" s="64"/>
      <c r="C256" s="65"/>
      <c r="D256" s="53"/>
      <c r="E256" s="53" t="s">
        <v>107</v>
      </c>
      <c r="F256" s="9"/>
      <c r="G256" s="29"/>
    </row>
    <row r="257" spans="1:7" ht="30" x14ac:dyDescent="0.25">
      <c r="A257" s="51" t="s">
        <v>48</v>
      </c>
      <c r="B257" s="64"/>
      <c r="C257" s="65"/>
      <c r="D257" s="53"/>
      <c r="E257" s="53" t="s">
        <v>107</v>
      </c>
      <c r="F257" s="9"/>
      <c r="G257" s="29"/>
    </row>
    <row r="258" spans="1:7" x14ac:dyDescent="0.25">
      <c r="A258" s="51"/>
      <c r="B258" s="54"/>
      <c r="C258" s="55"/>
      <c r="D258" s="53"/>
      <c r="E258" s="53"/>
      <c r="F258" s="9"/>
      <c r="G258" s="29"/>
    </row>
    <row r="259" spans="1:7" s="31" customFormat="1" x14ac:dyDescent="0.25">
      <c r="A259" s="17"/>
      <c r="B259" s="33"/>
      <c r="C259" s="34"/>
      <c r="D259" s="9"/>
      <c r="E259" s="9"/>
      <c r="F259" s="9"/>
      <c r="G259" s="9"/>
    </row>
    <row r="260" spans="1:7" s="42" customFormat="1" ht="47.25" x14ac:dyDescent="0.25">
      <c r="A260" s="17"/>
      <c r="B260" s="15"/>
      <c r="C260" s="16"/>
      <c r="D260" s="20" t="s">
        <v>6</v>
      </c>
      <c r="E260" s="4" t="s">
        <v>118</v>
      </c>
      <c r="F260" s="21" t="s">
        <v>4</v>
      </c>
      <c r="G260" s="41"/>
    </row>
    <row r="261" spans="1:7" ht="86.45" customHeight="1" x14ac:dyDescent="0.25">
      <c r="A261" s="17" t="s">
        <v>90</v>
      </c>
      <c r="B261" s="68" t="s">
        <v>146</v>
      </c>
      <c r="C261" s="69"/>
      <c r="D261" s="9"/>
      <c r="E261" s="9">
        <f>SUM(E262:E267)</f>
        <v>0</v>
      </c>
      <c r="F261" s="9">
        <f>'RELATÓRIO ANO 2018'!F55</f>
        <v>0</v>
      </c>
      <c r="G261" s="29"/>
    </row>
    <row r="262" spans="1:7" ht="30" x14ac:dyDescent="0.25">
      <c r="A262" s="51" t="s">
        <v>24</v>
      </c>
      <c r="B262" s="82"/>
      <c r="C262" s="83"/>
      <c r="D262" s="53"/>
      <c r="E262" s="53" t="s">
        <v>117</v>
      </c>
      <c r="F262" s="9"/>
      <c r="G262" s="29"/>
    </row>
    <row r="263" spans="1:7" ht="30" x14ac:dyDescent="0.25">
      <c r="A263" s="51" t="s">
        <v>25</v>
      </c>
      <c r="B263" s="82"/>
      <c r="C263" s="83"/>
      <c r="D263" s="53"/>
      <c r="E263" s="53" t="s">
        <v>117</v>
      </c>
      <c r="F263" s="9"/>
      <c r="G263" s="29"/>
    </row>
    <row r="264" spans="1:7" ht="30" x14ac:dyDescent="0.25">
      <c r="A264" s="51" t="s">
        <v>26</v>
      </c>
      <c r="B264" s="82"/>
      <c r="C264" s="83"/>
      <c r="D264" s="53"/>
      <c r="E264" s="53" t="s">
        <v>117</v>
      </c>
      <c r="F264" s="9"/>
      <c r="G264" s="29"/>
    </row>
    <row r="265" spans="1:7" ht="30" x14ac:dyDescent="0.25">
      <c r="A265" s="51" t="s">
        <v>48</v>
      </c>
      <c r="B265" s="82"/>
      <c r="C265" s="83"/>
      <c r="D265" s="53"/>
      <c r="E265" s="53" t="s">
        <v>117</v>
      </c>
      <c r="F265" s="9"/>
      <c r="G265" s="29"/>
    </row>
    <row r="266" spans="1:7" x14ac:dyDescent="0.25">
      <c r="A266" s="51"/>
      <c r="B266" s="60"/>
      <c r="C266" s="61"/>
      <c r="D266" s="53"/>
      <c r="E266" s="53"/>
      <c r="F266" s="9"/>
      <c r="G266" s="29"/>
    </row>
    <row r="267" spans="1:7" s="31" customFormat="1" x14ac:dyDescent="0.25">
      <c r="A267" s="17"/>
      <c r="B267" s="68"/>
      <c r="C267" s="69"/>
      <c r="D267" s="9"/>
      <c r="E267" s="9"/>
      <c r="F267" s="9"/>
      <c r="G267" s="9"/>
    </row>
    <row r="268" spans="1:7" ht="21" x14ac:dyDescent="0.25">
      <c r="A268" s="17"/>
      <c r="B268" s="84" t="s">
        <v>9</v>
      </c>
      <c r="C268" s="84"/>
      <c r="D268" s="10"/>
      <c r="E268" s="10"/>
      <c r="F268" s="10">
        <f>F261+F253+F244+F238+F230+F222+F214+F207+F199+F191+F186+F181+F175+F167+F161+F155+F147+F141+F135+F127+F121+F113+F105+F96+F88+F81+F73+F64+F56+F49+F41+F33+F24+F16</f>
        <v>0</v>
      </c>
      <c r="G268" s="46"/>
    </row>
    <row r="270" spans="1:7" x14ac:dyDescent="0.25">
      <c r="B270" s="1" t="s">
        <v>147</v>
      </c>
      <c r="D270" s="25"/>
    </row>
    <row r="272" spans="1:7" x14ac:dyDescent="0.25">
      <c r="B272" s="48"/>
      <c r="D272" s="49"/>
      <c r="E272" s="49"/>
      <c r="F272" s="49"/>
    </row>
  </sheetData>
  <sheetProtection password="FEF0" sheet="1" objects="1" scenarios="1" insertColumns="0" insertRows="0"/>
  <mergeCells count="183">
    <mergeCell ref="B191:C191"/>
    <mergeCell ref="B254:C254"/>
    <mergeCell ref="B255:C255"/>
    <mergeCell ref="B256:C256"/>
    <mergeCell ref="B257:C257"/>
    <mergeCell ref="A11:C11"/>
    <mergeCell ref="A12:C12"/>
    <mergeCell ref="B27:C27"/>
    <mergeCell ref="B248:C248"/>
    <mergeCell ref="B247:C247"/>
    <mergeCell ref="B246:C246"/>
    <mergeCell ref="B245:C245"/>
    <mergeCell ref="B233:C233"/>
    <mergeCell ref="B234:C234"/>
    <mergeCell ref="B239:C239"/>
    <mergeCell ref="B240:C240"/>
    <mergeCell ref="B224:C224"/>
    <mergeCell ref="B225:C225"/>
    <mergeCell ref="B226:C226"/>
    <mergeCell ref="B231:C231"/>
    <mergeCell ref="B232:C232"/>
    <mergeCell ref="B208:C208"/>
    <mergeCell ref="B209:C209"/>
    <mergeCell ref="B210:C210"/>
    <mergeCell ref="B211:C211"/>
    <mergeCell ref="B223:C223"/>
    <mergeCell ref="B195:C195"/>
    <mergeCell ref="B200:C200"/>
    <mergeCell ref="B201:C201"/>
    <mergeCell ref="B202:C202"/>
    <mergeCell ref="B203:C203"/>
    <mergeCell ref="B192:C192"/>
    <mergeCell ref="B193:C193"/>
    <mergeCell ref="B194:C194"/>
    <mergeCell ref="B214:C214"/>
    <mergeCell ref="B215:C215"/>
    <mergeCell ref="B216:C216"/>
    <mergeCell ref="B217:C217"/>
    <mergeCell ref="B218:C218"/>
    <mergeCell ref="B162:C162"/>
    <mergeCell ref="B163:C163"/>
    <mergeCell ref="B150:C150"/>
    <mergeCell ref="B151:C151"/>
    <mergeCell ref="B156:C156"/>
    <mergeCell ref="B157:C157"/>
    <mergeCell ref="B187:C187"/>
    <mergeCell ref="B177:C177"/>
    <mergeCell ref="B180:C180"/>
    <mergeCell ref="B182:C182"/>
    <mergeCell ref="B119:C119"/>
    <mergeCell ref="B122:C122"/>
    <mergeCell ref="B123:C123"/>
    <mergeCell ref="B127:C127"/>
    <mergeCell ref="B125:C125"/>
    <mergeCell ref="B143:C143"/>
    <mergeCell ref="B148:C148"/>
    <mergeCell ref="B149:C149"/>
    <mergeCell ref="B136:C136"/>
    <mergeCell ref="B137:C137"/>
    <mergeCell ref="B142:C142"/>
    <mergeCell ref="B141:C141"/>
    <mergeCell ref="B147:C147"/>
    <mergeCell ref="B59:C59"/>
    <mergeCell ref="B60:C60"/>
    <mergeCell ref="B61:C61"/>
    <mergeCell ref="B107:C107"/>
    <mergeCell ref="B114:C114"/>
    <mergeCell ref="B115:C115"/>
    <mergeCell ref="B97:C97"/>
    <mergeCell ref="B98:C98"/>
    <mergeCell ref="B99:C99"/>
    <mergeCell ref="B100:C100"/>
    <mergeCell ref="B101:C101"/>
    <mergeCell ref="B105:C105"/>
    <mergeCell ref="B48:C48"/>
    <mergeCell ref="B49:C49"/>
    <mergeCell ref="B55:C55"/>
    <mergeCell ref="B56:C56"/>
    <mergeCell ref="B50:C50"/>
    <mergeCell ref="B51:C51"/>
    <mergeCell ref="B52:C52"/>
    <mergeCell ref="B57:C57"/>
    <mergeCell ref="B58:C58"/>
    <mergeCell ref="B267:C267"/>
    <mergeCell ref="B268:C268"/>
    <mergeCell ref="B17:C17"/>
    <mergeCell ref="B18:C18"/>
    <mergeCell ref="B23:C23"/>
    <mergeCell ref="B252:C252"/>
    <mergeCell ref="B253:C253"/>
    <mergeCell ref="B261:C261"/>
    <mergeCell ref="B262:C262"/>
    <mergeCell ref="B263:C263"/>
    <mergeCell ref="B199:C199"/>
    <mergeCell ref="B207:C207"/>
    <mergeCell ref="B222:C222"/>
    <mergeCell ref="B230:C230"/>
    <mergeCell ref="B238:C238"/>
    <mergeCell ref="B244:C244"/>
    <mergeCell ref="B161:C161"/>
    <mergeCell ref="B167:C167"/>
    <mergeCell ref="B175:C175"/>
    <mergeCell ref="B181:C181"/>
    <mergeCell ref="B186:C186"/>
    <mergeCell ref="B69:C69"/>
    <mergeCell ref="B74:C74"/>
    <mergeCell ref="B264:C264"/>
    <mergeCell ref="B265:C265"/>
    <mergeCell ref="B75:C75"/>
    <mergeCell ref="B77:C77"/>
    <mergeCell ref="B76:C76"/>
    <mergeCell ref="B89:C89"/>
    <mergeCell ref="B90:C90"/>
    <mergeCell ref="B91:C91"/>
    <mergeCell ref="B92:C92"/>
    <mergeCell ref="B95:C95"/>
    <mergeCell ref="B82:C82"/>
    <mergeCell ref="B83:C83"/>
    <mergeCell ref="B84:C84"/>
    <mergeCell ref="B106:C106"/>
    <mergeCell ref="B108:C108"/>
    <mergeCell ref="B109:C109"/>
    <mergeCell ref="B110:C110"/>
    <mergeCell ref="B117:C117"/>
    <mergeCell ref="B153:C153"/>
    <mergeCell ref="B121:C121"/>
    <mergeCell ref="B128:C128"/>
    <mergeCell ref="B129:C129"/>
    <mergeCell ref="B130:C130"/>
    <mergeCell ref="B131:C131"/>
    <mergeCell ref="B116:C116"/>
    <mergeCell ref="B15:C15"/>
    <mergeCell ref="B16:C16"/>
    <mergeCell ref="B24:C24"/>
    <mergeCell ref="B33:C33"/>
    <mergeCell ref="B41:C41"/>
    <mergeCell ref="B19:C19"/>
    <mergeCell ref="B22:C22"/>
    <mergeCell ref="B25:C25"/>
    <mergeCell ref="B26:C26"/>
    <mergeCell ref="B28:C28"/>
    <mergeCell ref="B20:C20"/>
    <mergeCell ref="B32:C32"/>
    <mergeCell ref="B38:C38"/>
    <mergeCell ref="B40:C40"/>
    <mergeCell ref="B34:C34"/>
    <mergeCell ref="B35:C35"/>
    <mergeCell ref="B36:C36"/>
    <mergeCell ref="B37:C37"/>
    <mergeCell ref="E11:F11"/>
    <mergeCell ref="E12:F12"/>
    <mergeCell ref="B1:G1"/>
    <mergeCell ref="B2:G2"/>
    <mergeCell ref="B3:G3"/>
    <mergeCell ref="B4:G4"/>
    <mergeCell ref="B5:G5"/>
    <mergeCell ref="B6:G6"/>
    <mergeCell ref="A8:G8"/>
    <mergeCell ref="A9:G9"/>
    <mergeCell ref="B42:C42"/>
    <mergeCell ref="B168:C168"/>
    <mergeCell ref="B169:C169"/>
    <mergeCell ref="B170:C170"/>
    <mergeCell ref="B171:C171"/>
    <mergeCell ref="B174:C174"/>
    <mergeCell ref="B176:C176"/>
    <mergeCell ref="B155:C155"/>
    <mergeCell ref="B64:C64"/>
    <mergeCell ref="B73:C73"/>
    <mergeCell ref="B81:C81"/>
    <mergeCell ref="B88:C88"/>
    <mergeCell ref="B96:C96"/>
    <mergeCell ref="B104:C104"/>
    <mergeCell ref="B113:C113"/>
    <mergeCell ref="B135:C135"/>
    <mergeCell ref="B67:C67"/>
    <mergeCell ref="B68:C68"/>
    <mergeCell ref="B43:C43"/>
    <mergeCell ref="B44:C44"/>
    <mergeCell ref="B45:C45"/>
    <mergeCell ref="B65:C65"/>
    <mergeCell ref="B66:C66"/>
    <mergeCell ref="B63:C63"/>
  </mergeCells>
  <pageMargins left="0.51181102362204722" right="0.51181102362204722" top="0.39370078740157483" bottom="0.39370078740157483" header="0.31496062992125984" footer="0.31496062992125984"/>
  <pageSetup paperSize="9" scale="62" fitToHeight="0" orientation="portrait" r:id="rId1"/>
  <rowBreaks count="6" manualBreakCount="6">
    <brk id="51" max="6" man="1"/>
    <brk id="93" max="16383" man="1"/>
    <brk id="134" max="6" man="1"/>
    <brk id="164" max="16383" man="1"/>
    <brk id="196" max="16383" man="1"/>
    <brk id="235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view="pageBreakPreview" topLeftCell="A50" zoomScaleNormal="100" zoomScaleSheetLayoutView="100" workbookViewId="0">
      <selection activeCell="A51" sqref="A51:B51"/>
    </sheetView>
  </sheetViews>
  <sheetFormatPr defaultColWidth="83" defaultRowHeight="15" x14ac:dyDescent="0.25"/>
  <cols>
    <col min="1" max="1" width="45" style="25" customWidth="1"/>
    <col min="2" max="2" width="30" style="25" customWidth="1"/>
    <col min="3" max="5" width="16.42578125" style="47" customWidth="1"/>
    <col min="6" max="6" width="15.28515625" style="47" customWidth="1"/>
    <col min="7" max="7" width="35.7109375" style="47" customWidth="1"/>
    <col min="8" max="8" width="0.28515625" style="47" customWidth="1"/>
    <col min="9" max="16384" width="83" style="25"/>
  </cols>
  <sheetData>
    <row r="1" spans="1:8" s="19" customFormat="1" ht="14.25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</row>
    <row r="2" spans="1:8" s="19" customFormat="1" ht="14.25" customHeight="1" x14ac:dyDescent="0.25">
      <c r="A2" s="75" t="s">
        <v>1</v>
      </c>
      <c r="B2" s="75"/>
      <c r="C2" s="75"/>
      <c r="D2" s="75"/>
      <c r="E2" s="75"/>
      <c r="F2" s="75"/>
      <c r="G2" s="75"/>
      <c r="H2" s="75"/>
    </row>
    <row r="3" spans="1:8" s="19" customFormat="1" ht="14.25" customHeight="1" x14ac:dyDescent="0.3">
      <c r="A3" s="75" t="s">
        <v>2</v>
      </c>
      <c r="B3" s="75"/>
      <c r="C3" s="75"/>
      <c r="D3" s="75"/>
      <c r="E3" s="75"/>
      <c r="F3" s="75"/>
      <c r="G3" s="75"/>
      <c r="H3" s="75"/>
    </row>
    <row r="4" spans="1:8" s="19" customFormat="1" ht="14.25" customHeight="1" x14ac:dyDescent="0.25">
      <c r="A4" s="75" t="s">
        <v>3</v>
      </c>
      <c r="B4" s="75"/>
      <c r="C4" s="75"/>
      <c r="D4" s="75"/>
      <c r="E4" s="75"/>
      <c r="F4" s="75"/>
      <c r="G4" s="75"/>
      <c r="H4" s="75"/>
    </row>
    <row r="5" spans="1:8" s="19" customFormat="1" ht="14.25" customHeight="1" x14ac:dyDescent="0.3">
      <c r="A5" s="95"/>
      <c r="B5" s="75"/>
      <c r="C5" s="75"/>
      <c r="D5" s="75"/>
      <c r="E5" s="75"/>
      <c r="F5" s="75"/>
      <c r="G5" s="75"/>
      <c r="H5" s="75"/>
    </row>
    <row r="6" spans="1:8" s="19" customFormat="1" ht="14.25" customHeight="1" x14ac:dyDescent="0.3">
      <c r="A6" s="76"/>
      <c r="B6" s="76"/>
      <c r="C6" s="76"/>
      <c r="D6" s="76"/>
      <c r="E6" s="76"/>
      <c r="F6" s="76"/>
      <c r="G6" s="76"/>
      <c r="H6" s="76"/>
    </row>
    <row r="7" spans="1:8" s="19" customFormat="1" ht="14.25" customHeight="1" x14ac:dyDescent="0.3"/>
    <row r="8" spans="1:8" s="19" customFormat="1" ht="14.25" customHeight="1" x14ac:dyDescent="0.25">
      <c r="A8" s="98" t="s">
        <v>100</v>
      </c>
      <c r="B8" s="98"/>
      <c r="C8" s="98"/>
      <c r="D8" s="98"/>
      <c r="E8" s="98"/>
      <c r="F8" s="98"/>
      <c r="G8" s="98"/>
      <c r="H8" s="98"/>
    </row>
    <row r="9" spans="1:8" s="19" customFormat="1" ht="14.25" customHeight="1" x14ac:dyDescent="0.25">
      <c r="A9" s="99"/>
      <c r="B9" s="98"/>
      <c r="C9" s="98"/>
      <c r="D9" s="98"/>
      <c r="E9" s="98"/>
      <c r="F9" s="98"/>
      <c r="G9" s="98"/>
      <c r="H9" s="98"/>
    </row>
    <row r="10" spans="1:8" ht="21" customHeight="1" x14ac:dyDescent="0.4">
      <c r="A10" s="2"/>
      <c r="B10" s="2"/>
      <c r="C10" s="2"/>
      <c r="D10" s="2"/>
      <c r="E10" s="2"/>
      <c r="F10" s="2"/>
      <c r="G10" s="2"/>
      <c r="H10" s="2"/>
    </row>
    <row r="11" spans="1:8" ht="21" customHeight="1" x14ac:dyDescent="0.4">
      <c r="A11" s="100" t="s">
        <v>7</v>
      </c>
      <c r="B11" s="101"/>
      <c r="C11" s="102"/>
      <c r="D11" s="12" t="s">
        <v>8</v>
      </c>
      <c r="E11" s="108" t="s">
        <v>98</v>
      </c>
      <c r="F11" s="108"/>
      <c r="G11" s="108"/>
      <c r="H11" s="2"/>
    </row>
    <row r="12" spans="1:8" ht="21" customHeight="1" x14ac:dyDescent="0.4">
      <c r="A12" s="103">
        <f>'SUMÁRIO ANO 2018'!A12:C12</f>
        <v>0</v>
      </c>
      <c r="B12" s="104"/>
      <c r="C12" s="105"/>
      <c r="D12" s="11">
        <f>'SUMÁRIO ANO 2018'!D12</f>
        <v>0</v>
      </c>
      <c r="E12" s="109">
        <f>'SUMÁRIO ANO 2018'!E12:F12</f>
        <v>0</v>
      </c>
      <c r="F12" s="109"/>
      <c r="G12" s="109"/>
      <c r="H12" s="2"/>
    </row>
    <row r="13" spans="1:8" ht="13.5" customHeight="1" x14ac:dyDescent="0.45">
      <c r="A13" s="27"/>
      <c r="B13" s="27"/>
      <c r="C13" s="28"/>
      <c r="D13" s="28"/>
      <c r="E13" s="28"/>
      <c r="F13" s="28"/>
      <c r="G13" s="28"/>
      <c r="H13" s="28"/>
    </row>
    <row r="14" spans="1:8" ht="26.25" customHeight="1" x14ac:dyDescent="0.25">
      <c r="A14" s="97" t="s">
        <v>5</v>
      </c>
      <c r="B14" s="97"/>
      <c r="C14" s="106" t="s">
        <v>99</v>
      </c>
      <c r="D14" s="107" t="s">
        <v>10</v>
      </c>
      <c r="E14" s="14"/>
      <c r="F14" s="107" t="s">
        <v>97</v>
      </c>
      <c r="G14" s="107" t="s">
        <v>119</v>
      </c>
      <c r="H14" s="96"/>
    </row>
    <row r="15" spans="1:8" ht="28.5" customHeight="1" x14ac:dyDescent="0.25">
      <c r="A15" s="97"/>
      <c r="B15" s="97"/>
      <c r="C15" s="106"/>
      <c r="D15" s="106"/>
      <c r="E15" s="13"/>
      <c r="F15" s="106"/>
      <c r="G15" s="106"/>
      <c r="H15" s="97"/>
    </row>
    <row r="16" spans="1:8" ht="28.5" customHeight="1" x14ac:dyDescent="0.3">
      <c r="A16" s="91" t="s">
        <v>11</v>
      </c>
      <c r="B16" s="92"/>
      <c r="C16" s="13"/>
      <c r="D16" s="13"/>
      <c r="E16" s="13"/>
      <c r="F16" s="13"/>
      <c r="G16" s="13"/>
      <c r="H16" s="6"/>
    </row>
    <row r="17" spans="1:8" ht="98.45" customHeight="1" x14ac:dyDescent="0.25">
      <c r="A17" s="110" t="s">
        <v>12</v>
      </c>
      <c r="B17" s="110"/>
      <c r="C17" s="9">
        <v>15</v>
      </c>
      <c r="D17" s="9">
        <f>'SUMÁRIO ANO 2018'!E16</f>
        <v>0</v>
      </c>
      <c r="E17" s="9"/>
      <c r="F17" s="9">
        <f>D17*0.5</f>
        <v>0</v>
      </c>
      <c r="G17" s="9">
        <f>+C17-F17</f>
        <v>15</v>
      </c>
      <c r="H17" s="29"/>
    </row>
    <row r="18" spans="1:8" ht="93" customHeight="1" x14ac:dyDescent="0.25">
      <c r="A18" s="93" t="s">
        <v>13</v>
      </c>
      <c r="B18" s="94"/>
      <c r="C18" s="9">
        <v>15</v>
      </c>
      <c r="D18" s="9">
        <f>'SUMÁRIO ANO 2018'!E24</f>
        <v>0</v>
      </c>
      <c r="E18" s="9"/>
      <c r="F18" s="9">
        <f>D18*1</f>
        <v>0</v>
      </c>
      <c r="G18" s="9">
        <f>+C18-F18</f>
        <v>15</v>
      </c>
      <c r="H18" s="29"/>
    </row>
    <row r="19" spans="1:8" ht="93" customHeight="1" x14ac:dyDescent="0.25">
      <c r="A19" s="93" t="s">
        <v>14</v>
      </c>
      <c r="B19" s="94"/>
      <c r="C19" s="9">
        <v>24</v>
      </c>
      <c r="D19" s="9">
        <f>'SUMÁRIO ANO 2018'!E33</f>
        <v>0</v>
      </c>
      <c r="E19" s="9"/>
      <c r="F19" s="9">
        <f>D19*(1/5)</f>
        <v>0</v>
      </c>
      <c r="G19" s="9">
        <f>+C19-F19</f>
        <v>24</v>
      </c>
      <c r="H19" s="29"/>
    </row>
    <row r="20" spans="1:8" ht="93" customHeight="1" x14ac:dyDescent="0.25">
      <c r="A20" s="93" t="s">
        <v>15</v>
      </c>
      <c r="B20" s="94"/>
      <c r="C20" s="9">
        <v>15</v>
      </c>
      <c r="D20" s="9">
        <f>'SUMÁRIO ANO 2018'!E41</f>
        <v>0</v>
      </c>
      <c r="E20" s="9"/>
      <c r="F20" s="9">
        <f>D20*3</f>
        <v>0</v>
      </c>
      <c r="G20" s="9">
        <f>+C20-F20</f>
        <v>15</v>
      </c>
      <c r="H20" s="29"/>
    </row>
    <row r="21" spans="1:8" ht="93" customHeight="1" x14ac:dyDescent="0.25">
      <c r="A21" s="93" t="s">
        <v>120</v>
      </c>
      <c r="B21" s="94"/>
      <c r="C21" s="9">
        <v>12</v>
      </c>
      <c r="D21" s="9">
        <f>'SUMÁRIO ANO 2018'!E49</f>
        <v>0</v>
      </c>
      <c r="E21" s="9"/>
      <c r="F21" s="9">
        <f>D21*12</f>
        <v>0</v>
      </c>
      <c r="G21" s="9">
        <f t="shared" ref="G21:G22" si="0">+C21-F21</f>
        <v>12</v>
      </c>
      <c r="H21" s="29"/>
    </row>
    <row r="22" spans="1:8" ht="93" customHeight="1" x14ac:dyDescent="0.25">
      <c r="A22" s="93" t="s">
        <v>94</v>
      </c>
      <c r="B22" s="94"/>
      <c r="C22" s="9">
        <v>24</v>
      </c>
      <c r="D22" s="9">
        <f>'SUMÁRIO ANO 2018'!E56</f>
        <v>0</v>
      </c>
      <c r="E22" s="9"/>
      <c r="F22" s="9">
        <f>D22*2</f>
        <v>0</v>
      </c>
      <c r="G22" s="9">
        <f t="shared" si="0"/>
        <v>24</v>
      </c>
      <c r="H22" s="29"/>
    </row>
    <row r="23" spans="1:8" ht="28.5" customHeight="1" x14ac:dyDescent="0.25">
      <c r="A23" s="91" t="s">
        <v>28</v>
      </c>
      <c r="B23" s="92"/>
      <c r="C23" s="13"/>
      <c r="D23" s="13"/>
      <c r="E23" s="13"/>
      <c r="F23" s="13"/>
      <c r="G23" s="13"/>
      <c r="H23" s="6"/>
    </row>
    <row r="24" spans="1:8" ht="123" customHeight="1" x14ac:dyDescent="0.25">
      <c r="A24" s="93" t="s">
        <v>17</v>
      </c>
      <c r="B24" s="94"/>
      <c r="C24" s="9">
        <v>24</v>
      </c>
      <c r="D24" s="9">
        <f>'SUMÁRIO ANO 2018'!E64</f>
        <v>0</v>
      </c>
      <c r="E24" s="9"/>
      <c r="F24" s="9">
        <f>D24*2</f>
        <v>0</v>
      </c>
      <c r="G24" s="9">
        <f>+C24-F24</f>
        <v>24</v>
      </c>
      <c r="H24" s="29"/>
    </row>
    <row r="25" spans="1:8" ht="139.15" customHeight="1" x14ac:dyDescent="0.25">
      <c r="A25" s="93" t="s">
        <v>29</v>
      </c>
      <c r="B25" s="94"/>
      <c r="C25" s="9">
        <v>36</v>
      </c>
      <c r="D25" s="9">
        <f>'SUMÁRIO ANO 2018'!E73</f>
        <v>0</v>
      </c>
      <c r="E25" s="9"/>
      <c r="F25" s="9">
        <f>D25</f>
        <v>0</v>
      </c>
      <c r="G25" s="9">
        <f>+C25-F25</f>
        <v>36</v>
      </c>
      <c r="H25" s="29"/>
    </row>
    <row r="26" spans="1:8" ht="94.15" customHeight="1" x14ac:dyDescent="0.25">
      <c r="A26" s="93" t="s">
        <v>18</v>
      </c>
      <c r="B26" s="94"/>
      <c r="C26" s="9">
        <v>24</v>
      </c>
      <c r="D26" s="9">
        <f>'SUMÁRIO ANO 2018'!E81</f>
        <v>0</v>
      </c>
      <c r="E26" s="9"/>
      <c r="F26" s="9">
        <f>D26*24</f>
        <v>0</v>
      </c>
      <c r="G26" s="9">
        <f>+C26-F26</f>
        <v>24</v>
      </c>
      <c r="H26" s="29"/>
    </row>
    <row r="27" spans="1:8" ht="62.45" customHeight="1" x14ac:dyDescent="0.25">
      <c r="A27" s="93" t="s">
        <v>19</v>
      </c>
      <c r="B27" s="94"/>
      <c r="C27" s="9">
        <v>12</v>
      </c>
      <c r="D27" s="9">
        <f>'SUMÁRIO ANO 2018'!E88</f>
        <v>0</v>
      </c>
      <c r="E27" s="9"/>
      <c r="F27" s="9">
        <f>D27*6</f>
        <v>0</v>
      </c>
      <c r="G27" s="9">
        <f>+C27-F27</f>
        <v>12</v>
      </c>
      <c r="H27" s="29"/>
    </row>
    <row r="28" spans="1:8" ht="62.45" customHeight="1" x14ac:dyDescent="0.25">
      <c r="A28" s="93" t="s">
        <v>20</v>
      </c>
      <c r="B28" s="94"/>
      <c r="C28" s="9">
        <v>24</v>
      </c>
      <c r="D28" s="9">
        <f>'SUMÁRIO ANO 2018'!E96</f>
        <v>0</v>
      </c>
      <c r="E28" s="9"/>
      <c r="F28" s="9">
        <f>D28*8</f>
        <v>0</v>
      </c>
      <c r="G28" s="9">
        <f>+C28-F28</f>
        <v>24</v>
      </c>
      <c r="H28" s="29"/>
    </row>
    <row r="29" spans="1:8" ht="62.45" customHeight="1" x14ac:dyDescent="0.25">
      <c r="A29" s="62"/>
      <c r="B29" s="63"/>
      <c r="C29" s="9"/>
      <c r="D29" s="9"/>
      <c r="E29" s="9"/>
      <c r="F29" s="9"/>
      <c r="G29" s="9"/>
      <c r="H29" s="29"/>
    </row>
    <row r="30" spans="1:8" ht="28.5" customHeight="1" x14ac:dyDescent="0.25">
      <c r="A30" s="91" t="s">
        <v>21</v>
      </c>
      <c r="B30" s="92"/>
      <c r="C30" s="13"/>
      <c r="D30" s="13"/>
      <c r="E30" s="13"/>
      <c r="F30" s="13"/>
      <c r="G30" s="13"/>
      <c r="H30" s="6"/>
    </row>
    <row r="31" spans="1:8" ht="112.9" customHeight="1" x14ac:dyDescent="0.25">
      <c r="A31" s="93" t="s">
        <v>30</v>
      </c>
      <c r="B31" s="94"/>
      <c r="C31" s="9">
        <v>15</v>
      </c>
      <c r="D31" s="9">
        <f>'SUMÁRIO ANO 2018'!E105</f>
        <v>0</v>
      </c>
      <c r="E31" s="9"/>
      <c r="F31" s="9">
        <f>D31*2</f>
        <v>0</v>
      </c>
      <c r="G31" s="9">
        <f t="shared" ref="G31:G51" si="1">+C31-F31</f>
        <v>15</v>
      </c>
      <c r="H31" s="29"/>
    </row>
    <row r="32" spans="1:8" ht="124.9" customHeight="1" x14ac:dyDescent="0.25">
      <c r="A32" s="93" t="s">
        <v>31</v>
      </c>
      <c r="B32" s="94"/>
      <c r="C32" s="9">
        <v>15</v>
      </c>
      <c r="D32" s="9">
        <f>'SUMÁRIO ANO 2018'!E113</f>
        <v>0</v>
      </c>
      <c r="E32" s="9"/>
      <c r="F32" s="9">
        <f>D32*3</f>
        <v>0</v>
      </c>
      <c r="G32" s="9">
        <f t="shared" si="1"/>
        <v>15</v>
      </c>
      <c r="H32" s="29"/>
    </row>
    <row r="33" spans="1:8" ht="86.45" customHeight="1" x14ac:dyDescent="0.25">
      <c r="A33" s="110" t="s">
        <v>32</v>
      </c>
      <c r="B33" s="110"/>
      <c r="C33" s="9">
        <v>18</v>
      </c>
      <c r="D33" s="9">
        <f>'SUMÁRIO ANO 2018'!E121</f>
        <v>0</v>
      </c>
      <c r="E33" s="9"/>
      <c r="F33" s="9">
        <f>D33*18</f>
        <v>0</v>
      </c>
      <c r="G33" s="9">
        <f t="shared" si="1"/>
        <v>18</v>
      </c>
      <c r="H33" s="29"/>
    </row>
    <row r="34" spans="1:8" ht="96.6" customHeight="1" x14ac:dyDescent="0.25">
      <c r="A34" s="93" t="s">
        <v>33</v>
      </c>
      <c r="B34" s="94"/>
      <c r="C34" s="9">
        <v>18</v>
      </c>
      <c r="D34" s="9">
        <f>'SUMÁRIO ANO 2018'!E127</f>
        <v>0</v>
      </c>
      <c r="E34" s="9"/>
      <c r="F34" s="9">
        <f>D34*(1/4)</f>
        <v>0</v>
      </c>
      <c r="G34" s="9">
        <f t="shared" si="1"/>
        <v>18</v>
      </c>
      <c r="H34" s="29"/>
    </row>
    <row r="35" spans="1:8" ht="118.9" customHeight="1" x14ac:dyDescent="0.25">
      <c r="A35" s="93" t="s">
        <v>125</v>
      </c>
      <c r="B35" s="94"/>
      <c r="C35" s="9">
        <v>20</v>
      </c>
      <c r="D35" s="9">
        <f>'SUMÁRIO ANO 2018'!E135</f>
        <v>0</v>
      </c>
      <c r="E35" s="9"/>
      <c r="F35" s="9">
        <f>D35*20</f>
        <v>0</v>
      </c>
      <c r="G35" s="9">
        <f t="shared" si="1"/>
        <v>20</v>
      </c>
      <c r="H35" s="29"/>
    </row>
    <row r="36" spans="1:8" ht="122.45" customHeight="1" x14ac:dyDescent="0.25">
      <c r="A36" s="93" t="s">
        <v>126</v>
      </c>
      <c r="B36" s="94"/>
      <c r="C36" s="9">
        <v>30</v>
      </c>
      <c r="D36" s="9">
        <f>'SUMÁRIO ANO 2018'!E141</f>
        <v>0</v>
      </c>
      <c r="E36" s="9"/>
      <c r="F36" s="9">
        <f>D36*30</f>
        <v>0</v>
      </c>
      <c r="G36" s="9">
        <f t="shared" si="1"/>
        <v>30</v>
      </c>
      <c r="H36" s="29"/>
    </row>
    <row r="37" spans="1:8" ht="69.599999999999994" customHeight="1" x14ac:dyDescent="0.25">
      <c r="A37" s="93" t="s">
        <v>34</v>
      </c>
      <c r="B37" s="94"/>
      <c r="C37" s="9">
        <v>30</v>
      </c>
      <c r="D37" s="9">
        <f>'SUMÁRIO ANO 2018'!E147</f>
        <v>0</v>
      </c>
      <c r="E37" s="9"/>
      <c r="F37" s="9">
        <f>D37*10</f>
        <v>0</v>
      </c>
      <c r="G37" s="9">
        <f t="shared" si="1"/>
        <v>30</v>
      </c>
      <c r="H37" s="29"/>
    </row>
    <row r="38" spans="1:8" ht="101.45" customHeight="1" x14ac:dyDescent="0.25">
      <c r="A38" s="93" t="s">
        <v>101</v>
      </c>
      <c r="B38" s="94"/>
      <c r="C38" s="9">
        <v>30</v>
      </c>
      <c r="D38" s="9">
        <f>'SUMÁRIO ANO 2018'!E155</f>
        <v>0</v>
      </c>
      <c r="E38" s="9"/>
      <c r="F38" s="9">
        <f>D38*20</f>
        <v>0</v>
      </c>
      <c r="G38" s="9">
        <f t="shared" si="1"/>
        <v>30</v>
      </c>
      <c r="H38" s="29"/>
    </row>
    <row r="39" spans="1:8" ht="96.6" customHeight="1" x14ac:dyDescent="0.25">
      <c r="A39" s="93" t="s">
        <v>35</v>
      </c>
      <c r="B39" s="94"/>
      <c r="C39" s="9">
        <v>30</v>
      </c>
      <c r="D39" s="9">
        <f>'SUMÁRIO ANO 2018'!E161</f>
        <v>0</v>
      </c>
      <c r="E39" s="9"/>
      <c r="F39" s="9">
        <f>D39*30</f>
        <v>0</v>
      </c>
      <c r="G39" s="9">
        <f t="shared" si="1"/>
        <v>30</v>
      </c>
      <c r="H39" s="29"/>
    </row>
    <row r="40" spans="1:8" ht="99" customHeight="1" x14ac:dyDescent="0.25">
      <c r="A40" s="93" t="s">
        <v>36</v>
      </c>
      <c r="B40" s="94"/>
      <c r="C40" s="9">
        <v>30</v>
      </c>
      <c r="D40" s="9">
        <f>'SUMÁRIO ANO 2018'!E167</f>
        <v>0</v>
      </c>
      <c r="E40" s="9"/>
      <c r="F40" s="9">
        <f>D40*(1/5)</f>
        <v>0</v>
      </c>
      <c r="G40" s="9">
        <f t="shared" si="1"/>
        <v>30</v>
      </c>
      <c r="H40" s="29"/>
    </row>
    <row r="41" spans="1:8" ht="70.150000000000006" customHeight="1" x14ac:dyDescent="0.25">
      <c r="A41" s="93" t="s">
        <v>37</v>
      </c>
      <c r="B41" s="94"/>
      <c r="C41" s="9">
        <v>28</v>
      </c>
      <c r="D41" s="9">
        <f>'SUMÁRIO ANO 2018'!E175</f>
        <v>0</v>
      </c>
      <c r="E41" s="9"/>
      <c r="F41" s="9">
        <f>D41*7</f>
        <v>0</v>
      </c>
      <c r="G41" s="9">
        <f t="shared" si="1"/>
        <v>28</v>
      </c>
      <c r="H41" s="29"/>
    </row>
    <row r="42" spans="1:8" ht="96.6" customHeight="1" x14ac:dyDescent="0.25">
      <c r="A42" s="111" t="s">
        <v>38</v>
      </c>
      <c r="B42" s="94"/>
      <c r="C42" s="9">
        <v>2</v>
      </c>
      <c r="D42" s="9">
        <f>'SUMÁRIO ANO 2018'!E181</f>
        <v>0</v>
      </c>
      <c r="E42" s="9"/>
      <c r="F42" s="9">
        <f>D42*2</f>
        <v>0</v>
      </c>
      <c r="G42" s="9">
        <f t="shared" si="1"/>
        <v>2</v>
      </c>
      <c r="H42" s="29"/>
    </row>
    <row r="43" spans="1:8" ht="96.6" customHeight="1" x14ac:dyDescent="0.25">
      <c r="A43" s="93" t="s">
        <v>39</v>
      </c>
      <c r="B43" s="94"/>
      <c r="C43" s="9">
        <v>30</v>
      </c>
      <c r="D43" s="9">
        <f>'SUMÁRIO ANO 2018'!E186</f>
        <v>0</v>
      </c>
      <c r="E43" s="9"/>
      <c r="F43" s="9">
        <f>D43*30</f>
        <v>0</v>
      </c>
      <c r="G43" s="9">
        <f t="shared" si="1"/>
        <v>30</v>
      </c>
      <c r="H43" s="29"/>
    </row>
    <row r="44" spans="1:8" ht="137.44999999999999" customHeight="1" x14ac:dyDescent="0.25">
      <c r="A44" s="93" t="s">
        <v>40</v>
      </c>
      <c r="B44" s="94"/>
      <c r="C44" s="9">
        <v>36</v>
      </c>
      <c r="D44" s="9">
        <f>'SUMÁRIO ANO 2018'!E191</f>
        <v>0</v>
      </c>
      <c r="E44" s="9"/>
      <c r="F44" s="9">
        <f>D44*4</f>
        <v>0</v>
      </c>
      <c r="G44" s="9">
        <f t="shared" si="1"/>
        <v>36</v>
      </c>
      <c r="H44" s="29"/>
    </row>
    <row r="45" spans="1:8" ht="115.15" customHeight="1" x14ac:dyDescent="0.25">
      <c r="A45" s="93" t="s">
        <v>41</v>
      </c>
      <c r="B45" s="94"/>
      <c r="C45" s="9">
        <v>36</v>
      </c>
      <c r="D45" s="9">
        <f>'SUMÁRIO ANO 2018'!E199</f>
        <v>0</v>
      </c>
      <c r="E45" s="9"/>
      <c r="F45" s="9">
        <f>D45*2</f>
        <v>0</v>
      </c>
      <c r="G45" s="9">
        <f t="shared" si="1"/>
        <v>36</v>
      </c>
      <c r="H45" s="29"/>
    </row>
    <row r="46" spans="1:8" ht="62.45" customHeight="1" x14ac:dyDescent="0.25">
      <c r="A46" s="93" t="s">
        <v>132</v>
      </c>
      <c r="B46" s="94"/>
      <c r="C46" s="9">
        <v>32</v>
      </c>
      <c r="D46" s="9">
        <f>'SUMÁRIO ANO 2018'!E207</f>
        <v>0</v>
      </c>
      <c r="E46" s="9"/>
      <c r="F46" s="9">
        <f>D46*4</f>
        <v>0</v>
      </c>
      <c r="G46" s="9">
        <f t="shared" si="1"/>
        <v>32</v>
      </c>
      <c r="H46" s="29"/>
    </row>
    <row r="47" spans="1:8" ht="69.599999999999994" customHeight="1" x14ac:dyDescent="0.25">
      <c r="A47" s="93" t="s">
        <v>133</v>
      </c>
      <c r="B47" s="94"/>
      <c r="C47" s="9">
        <v>32</v>
      </c>
      <c r="D47" s="9">
        <f>'SUMÁRIO ANO 2018'!E214</f>
        <v>0</v>
      </c>
      <c r="E47" s="9"/>
      <c r="F47" s="9">
        <f>D47*4</f>
        <v>0</v>
      </c>
      <c r="G47" s="9">
        <f t="shared" si="1"/>
        <v>32</v>
      </c>
      <c r="H47" s="29"/>
    </row>
    <row r="48" spans="1:8" ht="101.45" customHeight="1" x14ac:dyDescent="0.25">
      <c r="A48" s="93" t="s">
        <v>131</v>
      </c>
      <c r="B48" s="94"/>
      <c r="C48" s="9">
        <v>12</v>
      </c>
      <c r="D48" s="9">
        <f>'SUMÁRIO ANO 2018'!E222</f>
        <v>0</v>
      </c>
      <c r="E48" s="9"/>
      <c r="F48" s="9">
        <f>D48</f>
        <v>0</v>
      </c>
      <c r="G48" s="9">
        <f t="shared" si="1"/>
        <v>12</v>
      </c>
      <c r="H48" s="29"/>
    </row>
    <row r="49" spans="1:8" ht="95.45" customHeight="1" x14ac:dyDescent="0.25">
      <c r="A49" s="93" t="s">
        <v>134</v>
      </c>
      <c r="B49" s="94"/>
      <c r="C49" s="9">
        <v>8</v>
      </c>
      <c r="D49" s="9">
        <f>'SUMÁRIO ANO 2018'!E230</f>
        <v>0</v>
      </c>
      <c r="E49" s="9"/>
      <c r="F49" s="9">
        <f>D49*8</f>
        <v>0</v>
      </c>
      <c r="G49" s="9">
        <f t="shared" si="1"/>
        <v>8</v>
      </c>
      <c r="H49" s="29"/>
    </row>
    <row r="50" spans="1:8" ht="90" customHeight="1" x14ac:dyDescent="0.25">
      <c r="A50" s="111" t="s">
        <v>143</v>
      </c>
      <c r="B50" s="94"/>
      <c r="C50" s="9">
        <v>10</v>
      </c>
      <c r="D50" s="9">
        <f>'SUMÁRIO ANO 2018'!E238</f>
        <v>0</v>
      </c>
      <c r="E50" s="9"/>
      <c r="F50" s="9">
        <f>D50*10</f>
        <v>0</v>
      </c>
      <c r="G50" s="9">
        <f t="shared" si="1"/>
        <v>10</v>
      </c>
      <c r="H50" s="29"/>
    </row>
    <row r="51" spans="1:8" ht="186" customHeight="1" x14ac:dyDescent="0.25">
      <c r="A51" s="93" t="s">
        <v>141</v>
      </c>
      <c r="B51" s="94"/>
      <c r="C51" s="9">
        <v>6</v>
      </c>
      <c r="D51" s="9">
        <f>'SUMÁRIO ANO 2018'!E244</f>
        <v>0</v>
      </c>
      <c r="E51" s="9"/>
      <c r="F51" s="9">
        <f>D51</f>
        <v>0</v>
      </c>
      <c r="G51" s="9">
        <f t="shared" si="1"/>
        <v>6</v>
      </c>
      <c r="H51" s="29"/>
    </row>
    <row r="52" spans="1:8" ht="51" customHeight="1" x14ac:dyDescent="0.25">
      <c r="A52" s="110"/>
      <c r="B52" s="110"/>
      <c r="C52" s="9"/>
      <c r="D52" s="9"/>
      <c r="E52" s="9"/>
      <c r="F52" s="9"/>
      <c r="G52" s="9"/>
      <c r="H52" s="29"/>
    </row>
    <row r="53" spans="1:8" ht="28.5" customHeight="1" x14ac:dyDescent="0.25">
      <c r="A53" s="91" t="s">
        <v>22</v>
      </c>
      <c r="B53" s="92"/>
      <c r="C53" s="13"/>
      <c r="D53" s="13"/>
      <c r="E53" s="13"/>
      <c r="F53" s="13"/>
      <c r="G53" s="13"/>
      <c r="H53" s="6"/>
    </row>
    <row r="54" spans="1:8" ht="72" customHeight="1" x14ac:dyDescent="0.25">
      <c r="A54" s="93" t="s">
        <v>144</v>
      </c>
      <c r="B54" s="94"/>
      <c r="C54" s="9">
        <v>10</v>
      </c>
      <c r="D54" s="9">
        <f>'SUMÁRIO ANO 2018'!E253</f>
        <v>0</v>
      </c>
      <c r="E54" s="9"/>
      <c r="F54" s="9">
        <f>D54*10</f>
        <v>0</v>
      </c>
      <c r="G54" s="9">
        <f t="shared" ref="G54:G60" si="2">+C54-F54</f>
        <v>10</v>
      </c>
      <c r="H54" s="29"/>
    </row>
    <row r="55" spans="1:8" ht="55.9" customHeight="1" x14ac:dyDescent="0.25">
      <c r="A55" s="93" t="s">
        <v>145</v>
      </c>
      <c r="B55" s="94"/>
      <c r="C55" s="9">
        <v>2</v>
      </c>
      <c r="D55" s="9">
        <f>'SUMÁRIO ANO 2018'!E261</f>
        <v>0</v>
      </c>
      <c r="E55" s="9"/>
      <c r="F55" s="9">
        <f>D55*2</f>
        <v>0</v>
      </c>
      <c r="G55" s="9">
        <f t="shared" si="2"/>
        <v>2</v>
      </c>
      <c r="H55" s="29"/>
    </row>
    <row r="56" spans="1:8" ht="28.5" customHeight="1" x14ac:dyDescent="0.25">
      <c r="A56" s="93"/>
      <c r="B56" s="94"/>
      <c r="C56" s="9"/>
      <c r="D56" s="9"/>
      <c r="E56" s="9"/>
      <c r="F56" s="9">
        <v>0</v>
      </c>
      <c r="G56" s="9">
        <f t="shared" si="2"/>
        <v>0</v>
      </c>
      <c r="H56" s="29"/>
    </row>
    <row r="57" spans="1:8" ht="28.5" customHeight="1" x14ac:dyDescent="0.25">
      <c r="A57" s="93"/>
      <c r="B57" s="94"/>
      <c r="C57" s="9"/>
      <c r="D57" s="9"/>
      <c r="E57" s="9"/>
      <c r="F57" s="9">
        <v>0</v>
      </c>
      <c r="G57" s="9">
        <f t="shared" si="2"/>
        <v>0</v>
      </c>
      <c r="H57" s="29"/>
    </row>
    <row r="58" spans="1:8" ht="34.5" customHeight="1" x14ac:dyDescent="0.25">
      <c r="A58" s="93"/>
      <c r="B58" s="94"/>
      <c r="C58" s="9"/>
      <c r="D58" s="9"/>
      <c r="E58" s="9"/>
      <c r="F58" s="9"/>
      <c r="G58" s="9">
        <f t="shared" si="2"/>
        <v>0</v>
      </c>
      <c r="H58" s="29"/>
    </row>
    <row r="59" spans="1:8" ht="28.5" customHeight="1" x14ac:dyDescent="0.25">
      <c r="A59" s="93"/>
      <c r="B59" s="94"/>
      <c r="C59" s="9"/>
      <c r="D59" s="9"/>
      <c r="E59" s="9"/>
      <c r="F59" s="9">
        <v>0</v>
      </c>
      <c r="G59" s="9">
        <f t="shared" si="2"/>
        <v>0</v>
      </c>
      <c r="H59" s="29"/>
    </row>
    <row r="60" spans="1:8" ht="28.5" customHeight="1" x14ac:dyDescent="0.25">
      <c r="A60" s="93"/>
      <c r="B60" s="94"/>
      <c r="C60" s="9"/>
      <c r="D60" s="9"/>
      <c r="E60" s="9"/>
      <c r="F60" s="9">
        <v>0</v>
      </c>
      <c r="G60" s="9">
        <f t="shared" si="2"/>
        <v>0</v>
      </c>
      <c r="H60" s="29"/>
    </row>
    <row r="61" spans="1:8" ht="29.25" customHeight="1" x14ac:dyDescent="0.25">
      <c r="A61" s="112" t="s">
        <v>9</v>
      </c>
      <c r="B61" s="112"/>
      <c r="C61" s="10"/>
      <c r="D61" s="10">
        <f t="shared" ref="D61" si="3">SUM(D17:D60)</f>
        <v>0</v>
      </c>
      <c r="E61" s="10"/>
      <c r="F61" s="10">
        <f>SUM(F17:F60)</f>
        <v>0</v>
      </c>
      <c r="G61" s="10"/>
      <c r="H61" s="46"/>
    </row>
    <row r="63" spans="1:8" ht="37.5" customHeight="1" x14ac:dyDescent="0.25">
      <c r="A63" s="25" t="str">
        <f>'SUMÁRIO ANO 2018'!B270</f>
        <v>Sabará, 16 de junho de 2018</v>
      </c>
      <c r="C63" s="25"/>
    </row>
    <row r="64" spans="1:8" ht="49.5" customHeight="1" x14ac:dyDescent="0.25"/>
    <row r="65" spans="1:6" x14ac:dyDescent="0.25">
      <c r="A65" s="48"/>
      <c r="C65" s="49"/>
      <c r="D65" s="49"/>
      <c r="E65" s="49"/>
      <c r="F65" s="49"/>
    </row>
  </sheetData>
  <sheetProtection password="FEF0" sheet="1" objects="1" scenarios="1" selectLockedCells="1" selectUnlockedCells="1"/>
  <mergeCells count="63">
    <mergeCell ref="A44:B44"/>
    <mergeCell ref="A45:B45"/>
    <mergeCell ref="A46:B46"/>
    <mergeCell ref="A48:B48"/>
    <mergeCell ref="A32:B32"/>
    <mergeCell ref="A35:B35"/>
    <mergeCell ref="A39:B39"/>
    <mergeCell ref="A40:B40"/>
    <mergeCell ref="A41:B41"/>
    <mergeCell ref="A42:B42"/>
    <mergeCell ref="A43:B43"/>
    <mergeCell ref="A47:B47"/>
    <mergeCell ref="A59:B59"/>
    <mergeCell ref="A60:B60"/>
    <mergeCell ref="A61:B61"/>
    <mergeCell ref="A53:B53"/>
    <mergeCell ref="A54:B54"/>
    <mergeCell ref="A55:B55"/>
    <mergeCell ref="A56:B56"/>
    <mergeCell ref="A57:B57"/>
    <mergeCell ref="A58:B58"/>
    <mergeCell ref="A52:B52"/>
    <mergeCell ref="A17:B17"/>
    <mergeCell ref="A18:B18"/>
    <mergeCell ref="A27:B27"/>
    <mergeCell ref="A28:B28"/>
    <mergeCell ref="A31:B31"/>
    <mergeCell ref="A33:B33"/>
    <mergeCell ref="A34:B34"/>
    <mergeCell ref="A36:B36"/>
    <mergeCell ref="A49:B49"/>
    <mergeCell ref="A50:B50"/>
    <mergeCell ref="A51:B51"/>
    <mergeCell ref="A26:B26"/>
    <mergeCell ref="A30:B30"/>
    <mergeCell ref="A37:B37"/>
    <mergeCell ref="A38:B38"/>
    <mergeCell ref="H14:H15"/>
    <mergeCell ref="A8:H8"/>
    <mergeCell ref="A9:H9"/>
    <mergeCell ref="A11:C11"/>
    <mergeCell ref="A12:C12"/>
    <mergeCell ref="A14:B15"/>
    <mergeCell ref="C14:C15"/>
    <mergeCell ref="D14:D15"/>
    <mergeCell ref="F14:F15"/>
    <mergeCell ref="G14:G15"/>
    <mergeCell ref="E11:G11"/>
    <mergeCell ref="E12:G12"/>
    <mergeCell ref="A6:H6"/>
    <mergeCell ref="A1:H1"/>
    <mergeCell ref="A2:H2"/>
    <mergeCell ref="A3:H3"/>
    <mergeCell ref="A4:H4"/>
    <mergeCell ref="A5:H5"/>
    <mergeCell ref="A16:B16"/>
    <mergeCell ref="A19:B19"/>
    <mergeCell ref="A20:B20"/>
    <mergeCell ref="A23:B23"/>
    <mergeCell ref="A25:B25"/>
    <mergeCell ref="A24:B24"/>
    <mergeCell ref="A21:B21"/>
    <mergeCell ref="A22:B22"/>
  </mergeCells>
  <pageMargins left="0.51181102362204722" right="0.51181102362204722" top="0.39370078740157483" bottom="0.39370078740157483" header="0.31496062992125984" footer="0.31496062992125984"/>
  <pageSetup paperSize="9" scale="52" fitToHeight="0" orientation="portrait" r:id="rId1"/>
  <rowBreaks count="2" manualBreakCount="2">
    <brk id="29" max="7" man="1"/>
    <brk id="44" max="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SUMÁRIO ANO 2018</vt:lpstr>
      <vt:lpstr>RELATÓRIO ANO 2018</vt:lpstr>
      <vt:lpstr>'RELATÓRIO ANO 2018'!Area_de_impressao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Dark Pimentel</dc:creator>
  <cp:lastModifiedBy>Lucas Maia dos Santos</cp:lastModifiedBy>
  <cp:lastPrinted>2018-06-29T22:16:58Z</cp:lastPrinted>
  <dcterms:created xsi:type="dcterms:W3CDTF">2017-08-24T20:49:44Z</dcterms:created>
  <dcterms:modified xsi:type="dcterms:W3CDTF">2018-06-29T22:21:03Z</dcterms:modified>
</cp:coreProperties>
</file>